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5605" windowHeight="15990" tabRatio="279"/>
  </bookViews>
  <sheets>
    <sheet name="WGEA target setting calculator" sheetId="3" r:id="rId1"/>
  </sheets>
  <definedNames>
    <definedName name="_xlnm.Print_Area" localSheetId="0">'WGEA target setting calculator'!$A$1:$O$89</definedName>
    <definedName name="solver_adj" localSheetId="0" hidden="1">'WGEA target setting calculator'!$L$71</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'WGEA target setting calculator'!$G$71</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0.28</definedName>
    <definedName name="solver_ver" localSheetId="0" hidden="1">3</definedName>
  </definedNames>
  <calcPr calcId="14562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13" i="3" l="1"/>
  <c r="D13" i="3"/>
  <c r="E13" i="3"/>
  <c r="L66" i="3"/>
  <c r="L67" i="3"/>
  <c r="C66" i="3"/>
  <c r="I66" i="3"/>
  <c r="K66" i="3"/>
  <c r="M66" i="3"/>
  <c r="C67" i="3"/>
  <c r="I67" i="3"/>
  <c r="O66" i="3"/>
  <c r="D66" i="3"/>
  <c r="J66" i="3"/>
  <c r="D67" i="3"/>
  <c r="J67" i="3"/>
  <c r="K67" i="3"/>
  <c r="M67" i="3"/>
  <c r="C68" i="3"/>
  <c r="I68" i="3"/>
  <c r="N67" i="3"/>
  <c r="O67" i="3"/>
  <c r="D68" i="3"/>
  <c r="J68" i="3"/>
  <c r="K68" i="3"/>
  <c r="L68" i="3"/>
  <c r="M68" i="3"/>
  <c r="C69" i="3"/>
  <c r="I69" i="3"/>
  <c r="N68" i="3"/>
  <c r="O68" i="3"/>
  <c r="D69" i="3"/>
  <c r="J69" i="3"/>
  <c r="K69" i="3"/>
  <c r="L69" i="3"/>
  <c r="M69" i="3"/>
  <c r="C70" i="3"/>
  <c r="I70" i="3"/>
  <c r="N69" i="3"/>
  <c r="O69" i="3"/>
  <c r="D70" i="3"/>
  <c r="J70" i="3"/>
  <c r="K70" i="3"/>
  <c r="L70" i="3"/>
  <c r="M70" i="3"/>
  <c r="C71" i="3"/>
  <c r="N70" i="3"/>
  <c r="O70" i="3"/>
  <c r="D71" i="3"/>
  <c r="E71" i="3"/>
  <c r="G71" i="3"/>
  <c r="E14" i="3"/>
  <c r="G14" i="3"/>
  <c r="G13" i="3"/>
  <c r="G12" i="3"/>
  <c r="G11" i="3"/>
  <c r="G10" i="3"/>
  <c r="E9" i="3"/>
  <c r="G9" i="3"/>
  <c r="F14" i="3"/>
  <c r="F13" i="3"/>
  <c r="F12" i="3"/>
  <c r="F11" i="3"/>
  <c r="F10" i="3"/>
  <c r="F9" i="3"/>
  <c r="D30" i="3"/>
  <c r="C30" i="3"/>
  <c r="H30" i="3"/>
  <c r="D19" i="3"/>
  <c r="C19" i="3"/>
  <c r="E12" i="3"/>
  <c r="E11" i="3"/>
  <c r="E10" i="3"/>
  <c r="J65" i="3"/>
  <c r="J47" i="3"/>
  <c r="L48" i="3"/>
  <c r="L50" i="3"/>
  <c r="L52" i="3"/>
  <c r="L51" i="3"/>
  <c r="L49" i="3"/>
  <c r="G18" i="3"/>
  <c r="H18" i="3"/>
  <c r="K18" i="3"/>
  <c r="J18" i="3"/>
  <c r="L30" i="3"/>
  <c r="G19" i="3"/>
  <c r="H19" i="3"/>
  <c r="I19" i="3"/>
  <c r="C48" i="3"/>
  <c r="I48" i="3"/>
  <c r="D48" i="3"/>
  <c r="J48" i="3"/>
  <c r="K48" i="3"/>
  <c r="O48" i="3"/>
  <c r="D49" i="3"/>
  <c r="N53" i="3"/>
  <c r="H48" i="3"/>
  <c r="I30" i="3"/>
  <c r="J30" i="3"/>
  <c r="K30" i="3"/>
  <c r="N31" i="3"/>
  <c r="N32" i="3"/>
  <c r="N33" i="3"/>
  <c r="N34" i="3"/>
  <c r="J29" i="3"/>
  <c r="N71" i="3"/>
  <c r="H66" i="3"/>
  <c r="E66" i="3"/>
  <c r="G66" i="3"/>
  <c r="N35" i="3"/>
  <c r="N30" i="3"/>
  <c r="E30" i="3"/>
  <c r="G30" i="3"/>
  <c r="E19" i="3"/>
  <c r="M30" i="3"/>
  <c r="C31" i="3"/>
  <c r="I31" i="3"/>
  <c r="O30" i="3"/>
  <c r="D31" i="3"/>
  <c r="J31" i="3"/>
  <c r="K31" i="3"/>
  <c r="M31" i="3"/>
  <c r="C32" i="3"/>
  <c r="I32" i="3"/>
  <c r="O31" i="3"/>
  <c r="D32" i="3"/>
  <c r="J32" i="3"/>
  <c r="K32" i="3"/>
  <c r="M32" i="3"/>
  <c r="C33" i="3"/>
  <c r="I33" i="3"/>
  <c r="O32" i="3"/>
  <c r="D33" i="3"/>
  <c r="J33" i="3"/>
  <c r="K33" i="3"/>
  <c r="M33" i="3"/>
  <c r="C34" i="3"/>
  <c r="I34" i="3"/>
  <c r="O33" i="3"/>
  <c r="D34" i="3"/>
  <c r="J34" i="3"/>
  <c r="K34" i="3"/>
  <c r="M34" i="3"/>
  <c r="C35" i="3"/>
  <c r="I35" i="3"/>
  <c r="O34" i="3"/>
  <c r="D35" i="3"/>
  <c r="J35" i="3"/>
  <c r="K35" i="3"/>
  <c r="M35" i="3"/>
  <c r="M36" i="3"/>
  <c r="I71" i="3"/>
  <c r="J71" i="3"/>
  <c r="K71" i="3"/>
  <c r="O71" i="3"/>
  <c r="O72" i="3"/>
  <c r="I36" i="3"/>
  <c r="J36" i="3"/>
  <c r="N48" i="3"/>
  <c r="M48" i="3"/>
  <c r="C49" i="3"/>
  <c r="I49" i="3"/>
  <c r="J49" i="3"/>
  <c r="K49" i="3"/>
  <c r="M49" i="3"/>
  <c r="C50" i="3"/>
  <c r="I50" i="3"/>
  <c r="N49" i="3"/>
  <c r="O49" i="3"/>
  <c r="D50" i="3"/>
  <c r="J50" i="3"/>
  <c r="K50" i="3"/>
  <c r="M50" i="3"/>
  <c r="C51" i="3"/>
  <c r="I51" i="3"/>
  <c r="N50" i="3"/>
  <c r="O50" i="3"/>
  <c r="D51" i="3"/>
  <c r="J51" i="3"/>
  <c r="K51" i="3"/>
  <c r="M51" i="3"/>
  <c r="C52" i="3"/>
  <c r="I52" i="3"/>
  <c r="N51" i="3"/>
  <c r="O51" i="3"/>
  <c r="D52" i="3"/>
  <c r="J52" i="3"/>
  <c r="K52" i="3"/>
  <c r="M52" i="3"/>
  <c r="C53" i="3"/>
  <c r="I53" i="3"/>
  <c r="N52" i="3"/>
  <c r="O52" i="3"/>
  <c r="D53" i="3"/>
  <c r="J53" i="3"/>
  <c r="K53" i="3"/>
  <c r="M53" i="3"/>
  <c r="M54" i="3"/>
  <c r="O53" i="3"/>
  <c r="O54" i="3"/>
  <c r="E49" i="3"/>
  <c r="M71" i="3"/>
  <c r="M72" i="3"/>
  <c r="J19" i="3"/>
  <c r="K19" i="3"/>
  <c r="C20" i="3"/>
  <c r="G20" i="3"/>
  <c r="D20" i="3"/>
  <c r="H20" i="3"/>
  <c r="I20" i="3"/>
  <c r="K20" i="3"/>
  <c r="J20" i="3"/>
  <c r="C21" i="3"/>
  <c r="G21" i="3"/>
  <c r="D21" i="3"/>
  <c r="H21" i="3"/>
  <c r="I21" i="3"/>
  <c r="K21" i="3"/>
  <c r="J21" i="3"/>
  <c r="C22" i="3"/>
  <c r="G22" i="3"/>
  <c r="D22" i="3"/>
  <c r="H22" i="3"/>
  <c r="I22" i="3"/>
  <c r="K22" i="3"/>
  <c r="J22" i="3"/>
  <c r="C23" i="3"/>
  <c r="G23" i="3"/>
  <c r="D23" i="3"/>
  <c r="H23" i="3"/>
  <c r="I23" i="3"/>
  <c r="K23" i="3"/>
  <c r="J23" i="3"/>
  <c r="C24" i="3"/>
  <c r="G24" i="3"/>
  <c r="D24" i="3"/>
  <c r="H24" i="3"/>
  <c r="I24" i="3"/>
  <c r="K24" i="3"/>
  <c r="K25" i="3"/>
  <c r="N66" i="3"/>
  <c r="K36" i="3"/>
  <c r="F19" i="3"/>
  <c r="E48" i="3"/>
  <c r="G48" i="3"/>
  <c r="E20" i="3"/>
  <c r="J24" i="3"/>
  <c r="J25" i="3"/>
  <c r="E67" i="3"/>
  <c r="G67" i="3"/>
  <c r="O35" i="3"/>
  <c r="O36" i="3"/>
  <c r="G49" i="3"/>
  <c r="E31" i="3"/>
  <c r="G31" i="3"/>
  <c r="F20" i="3"/>
  <c r="E68" i="3"/>
  <c r="E32" i="3"/>
  <c r="G32" i="3"/>
  <c r="E50" i="3"/>
  <c r="G50" i="3"/>
  <c r="G68" i="3"/>
  <c r="E33" i="3"/>
  <c r="G33" i="3"/>
  <c r="E21" i="3"/>
  <c r="F21" i="3"/>
  <c r="E51" i="3"/>
  <c r="G51" i="3"/>
  <c r="E69" i="3"/>
  <c r="G69" i="3"/>
  <c r="E22" i="3"/>
  <c r="F22" i="3"/>
  <c r="E34" i="3"/>
  <c r="G34" i="3"/>
  <c r="E70" i="3"/>
  <c r="G70" i="3"/>
  <c r="E52" i="3"/>
  <c r="G52" i="3"/>
  <c r="E35" i="3"/>
  <c r="G35" i="3"/>
  <c r="E23" i="3"/>
  <c r="F23" i="3"/>
  <c r="E53" i="3"/>
  <c r="G53" i="3"/>
  <c r="E24" i="3"/>
  <c r="F24" i="3"/>
</calcChain>
</file>

<file path=xl/sharedStrings.xml><?xml version="1.0" encoding="utf-8"?>
<sst xmlns="http://schemas.openxmlformats.org/spreadsheetml/2006/main" count="99" uniqueCount="45">
  <si>
    <t>Female turnover</t>
  </si>
  <si>
    <t>Baseline</t>
  </si>
  <si>
    <t>Year 1</t>
  </si>
  <si>
    <t>Year 2</t>
  </si>
  <si>
    <t>Year 3</t>
  </si>
  <si>
    <t>Totals</t>
  </si>
  <si>
    <t>Year 4</t>
  </si>
  <si>
    <t>Year 5</t>
  </si>
  <si>
    <t>Total turnover</t>
  </si>
  <si>
    <t>Setting targets</t>
  </si>
  <si>
    <t xml:space="preserve">Female recruits </t>
  </si>
  <si>
    <t>Male recruits</t>
  </si>
  <si>
    <t>Table 1</t>
  </si>
  <si>
    <t>Table 2</t>
  </si>
  <si>
    <t>Table 3</t>
  </si>
  <si>
    <t>Table 5</t>
  </si>
  <si>
    <t>Enter historical data and female and male recruitment numbers</t>
  </si>
  <si>
    <t>I accept</t>
  </si>
  <si>
    <t>Terms and conditions</t>
  </si>
  <si>
    <t>Total number 
of staff</t>
  </si>
  <si>
    <t>Women</t>
  </si>
  <si>
    <t>Men</t>
  </si>
  <si>
    <t>Total</t>
  </si>
  <si>
    <t>% Women</t>
  </si>
  <si>
    <t>% Men</t>
  </si>
  <si>
    <t>Target group</t>
  </si>
  <si>
    <t>Turnover</t>
  </si>
  <si>
    <t>Internal recruitment</t>
  </si>
  <si>
    <t>External recruitment</t>
  </si>
  <si>
    <t>Recruitment</t>
  </si>
  <si>
    <t>Potential internal recruitment</t>
  </si>
  <si>
    <t>Recruitment remaining as is within target group</t>
  </si>
  <si>
    <t>Turnover and recruitment of  women changing within target group</t>
  </si>
  <si>
    <t>%  Growth</t>
  </si>
  <si>
    <t>% Female recruits</t>
  </si>
  <si>
    <t>% Male recruits</t>
  </si>
  <si>
    <t xml:space="preserve">Table 4 </t>
  </si>
  <si>
    <t>Target setting using trial and error</t>
  </si>
  <si>
    <t>% Female turnover</t>
  </si>
  <si>
    <t>Target setting for the advanced user</t>
  </si>
  <si>
    <t>This tool is for the advanced Microsoft Excel user.  You will need to use the Microsoft Excel "solver" add-in to use these target tables.</t>
  </si>
  <si>
    <t xml:space="preserve">The Workplace Gender Equality Agency has made every effort to make sure that the information contained in this spreadsheet is correct.  WGEA takes no responsibility for any inaccuracies.  It is the responsibility of the user to confirm that the data is accurate.
Prior to using this spreadsheet, please review 'How to set gender diversity targets', a handbook of step-by-step guidelines for setting gender diversity targets, available via WGEA's website: www.wgea.gov.au </t>
  </si>
  <si>
    <t>Instructions: Adjust the female recruit percentage at Year 5 until the %Women reaches your target</t>
  </si>
  <si>
    <t>I do not accept</t>
  </si>
  <si>
    <t>Instructions: In the solver add-in set the objective to $G$71 and set value to the target percentage by changing cell $L$71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</si>
</sst>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s>
  <fonts count="33" x14ac:knownFonts="1">
    <font>
      <sz val="8.4"/>
      <color theme="5"/>
      <name val="Arial"/>
      <family val="2"/>
      <scheme val="minor"/>
    </font>
    <font>
      <u/>
      <sz val="12"/>
      <color theme="10"/>
      <name val="Arial"/>
      <family val="2"/>
      <scheme val="minor"/>
    </font>
    <font>
      <u/>
      <sz val="12"/>
      <color theme="11"/>
      <name val="Arial"/>
      <family val="2"/>
      <scheme val="minor"/>
    </font>
    <font>
      <sz val="12"/>
      <color theme="1"/>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8.4"/>
      <color theme="5"/>
      <name val="Arial"/>
      <family val="2"/>
      <scheme val="minor"/>
    </font>
    <font>
      <sz val="8.4"/>
      <color theme="5"/>
      <name val="Arial"/>
      <family val="2"/>
      <scheme val="minor"/>
    </font>
    <font>
      <b/>
      <sz val="15.5"/>
      <color theme="5"/>
      <name val="Arial"/>
      <family val="2"/>
      <scheme val="minor"/>
    </font>
    <font>
      <b/>
      <sz val="12"/>
      <color theme="1"/>
      <name val="Arial"/>
      <family val="2"/>
      <scheme val="minor"/>
    </font>
    <font>
      <sz val="8"/>
      <name val="Verdana"/>
      <family val="2"/>
    </font>
    <font>
      <sz val="8.4"/>
      <name val="Arial"/>
      <family val="2"/>
    </font>
    <font>
      <b/>
      <sz val="15.5"/>
      <name val="Arial"/>
      <family val="2"/>
    </font>
    <font>
      <sz val="8"/>
      <name val="Arial"/>
      <family val="2"/>
    </font>
    <font>
      <b/>
      <sz val="22"/>
      <name val="Arial"/>
      <family val="2"/>
    </font>
    <font>
      <sz val="11"/>
      <name val="Arial"/>
      <family val="2"/>
    </font>
    <font>
      <b/>
      <sz val="8.4"/>
      <name val="Arial"/>
      <family val="2"/>
    </font>
    <font>
      <b/>
      <sz val="12"/>
      <name val="Arial"/>
      <family val="2"/>
    </font>
    <font>
      <b/>
      <sz val="8.4"/>
      <name val="Arial"/>
      <family val="2"/>
    </font>
    <font>
      <b/>
      <sz val="10"/>
      <name val="Arial"/>
      <family val="2"/>
    </font>
    <font>
      <sz val="10"/>
      <name val="Arial"/>
      <family val="2"/>
    </font>
    <font>
      <sz val="8.4"/>
      <name val="Arial"/>
      <family val="2"/>
    </font>
    <font>
      <sz val="8"/>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bgColor indexed="64"/>
      </patternFill>
    </fill>
    <fill>
      <patternFill patternType="solid">
        <fgColor theme="4"/>
        <bgColor indexed="64"/>
      </patternFill>
    </fill>
    <fill>
      <patternFill patternType="solid">
        <fgColor rgb="FFFFF1D0"/>
        <bgColor indexed="64"/>
      </patternFill>
    </fill>
  </fills>
  <borders count="20">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4"/>
      </top>
      <bottom style="thin">
        <color theme="4"/>
      </bottom>
      <diagonal/>
    </border>
    <border>
      <left/>
      <right/>
      <top style="thin">
        <color theme="3"/>
      </top>
      <bottom style="thin">
        <color theme="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right style="thick">
        <color theme="0"/>
      </right>
      <top style="thin">
        <color rgb="FFFFCB05"/>
      </top>
      <bottom style="thin">
        <color rgb="FFFFCB05"/>
      </bottom>
      <diagonal/>
    </border>
    <border>
      <left style="thick">
        <color theme="0"/>
      </left>
      <right/>
      <top style="thin">
        <color rgb="FFFFCB05"/>
      </top>
      <bottom style="thin">
        <color rgb="FFFFCB05"/>
      </bottom>
      <diagonal/>
    </border>
  </borders>
  <cellStyleXfs count="35">
    <xf numFmtId="0" fontId="0" fillId="0" borderId="9">
      <alignment horizontal="right" vertical="center"/>
    </xf>
    <xf numFmtId="0" fontId="1" fillId="0" borderId="0" applyNumberFormat="0" applyFill="0" applyBorder="0" applyAlignment="0" applyProtection="0"/>
    <xf numFmtId="0" fontId="2" fillId="0" borderId="0" applyNumberFormat="0" applyFill="0" applyBorder="0" applyAlignment="0" applyProtection="0"/>
    <xf numFmtId="168" fontId="3" fillId="0" borderId="0" applyFont="0" applyFill="0" applyBorder="0" applyAlignment="0" applyProtection="0">
      <alignment horizontal="right" vertical="center"/>
    </xf>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17" fillId="0" borderId="9">
      <alignment horizontal="right" vertical="center"/>
    </xf>
    <xf numFmtId="0" fontId="16" fillId="0" borderId="8" applyNumberFormat="0" applyFill="0" applyProtection="0">
      <alignment horizontal="right" wrapText="1"/>
    </xf>
    <xf numFmtId="0" fontId="4" fillId="0" borderId="1" applyNumberFormat="0" applyFill="0" applyAlignment="0" applyProtection="0"/>
    <xf numFmtId="0" fontId="5" fillId="0" borderId="2"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1" fontId="17" fillId="0" borderId="0" applyFont="0" applyFill="0" applyBorder="0" applyAlignment="0" applyProtection="0">
      <alignment horizontal="right" vertical="center"/>
    </xf>
    <xf numFmtId="0" fontId="9" fillId="5" borderId="3" applyNumberFormat="0" applyAlignment="0" applyProtection="0"/>
    <xf numFmtId="0" fontId="10" fillId="0" borderId="4" applyNumberFormat="0" applyFill="0" applyAlignment="0" applyProtection="0"/>
    <xf numFmtId="0" fontId="11" fillId="6" borderId="5" applyNumberFormat="0" applyAlignment="0" applyProtection="0"/>
    <xf numFmtId="0" fontId="12" fillId="0" borderId="0" applyNumberFormat="0" applyFill="0" applyBorder="0" applyAlignment="0" applyProtection="0"/>
    <xf numFmtId="0" fontId="3" fillId="7" borderId="6" applyNumberFormat="0" applyFont="0" applyAlignment="0" applyProtection="0"/>
    <xf numFmtId="0" fontId="13" fillId="0" borderId="0" applyNumberFormat="0" applyFill="0" applyBorder="0" applyAlignment="0" applyProtection="0"/>
    <xf numFmtId="0" fontId="14" fillId="0" borderId="7" applyNumberFormat="0" applyFill="0" applyAlignment="0" applyProtection="0"/>
    <xf numFmtId="0" fontId="15" fillId="8" borderId="0" applyNumberFormat="0" applyFont="0" applyBorder="0" applyAlignment="0" applyProtection="0">
      <alignment horizontal="right" vertical="center"/>
    </xf>
    <xf numFmtId="0" fontId="15" fillId="9" borderId="0" applyNumberFormat="0" applyFont="0" applyBorder="0" applyAlignment="0" applyProtection="0"/>
    <xf numFmtId="0" fontId="16" fillId="0" borderId="9">
      <alignment horizontal="right" vertical="center"/>
    </xf>
    <xf numFmtId="0" fontId="17" fillId="0" borderId="0"/>
    <xf numFmtId="168" fontId="17" fillId="0" borderId="9">
      <alignment horizontal="right" vertical="center"/>
    </xf>
    <xf numFmtId="1" fontId="17" fillId="0" borderId="9">
      <alignment horizontal="right" vertical="center"/>
    </xf>
    <xf numFmtId="0" fontId="17" fillId="9" borderId="9">
      <alignment horizontal="right" vertical="center"/>
      <protection locked="0"/>
    </xf>
    <xf numFmtId="0" fontId="17" fillId="0" borderId="9">
      <alignment horizontal="right" vertical="center"/>
    </xf>
    <xf numFmtId="0" fontId="16" fillId="0" borderId="9" applyFill="0" applyProtection="0">
      <alignment horizontal="right" wrapText="1"/>
    </xf>
    <xf numFmtId="0" fontId="18" fillId="0" borderId="0"/>
    <xf numFmtId="0" fontId="19" fillId="0" borderId="0"/>
  </cellStyleXfs>
  <cellXfs count="37">
    <xf numFmtId="0" fontId="0" fillId="0" borderId="9" xfId="0">
      <alignment horizontal="right" vertical="center"/>
    </xf>
    <xf numFmtId="0" fontId="21" fillId="0" borderId="9" xfId="0" applyFont="1">
      <alignment horizontal="right" vertical="center"/>
    </xf>
    <xf numFmtId="0" fontId="21" fillId="0" borderId="0" xfId="27" applyFont="1"/>
    <xf numFmtId="0" fontId="24" fillId="0" borderId="0" xfId="0" applyFont="1" applyBorder="1" applyAlignment="1">
      <alignment horizontal="center"/>
    </xf>
    <xf numFmtId="0" fontId="26" fillId="0" borderId="0" xfId="27" applyFont="1"/>
    <xf numFmtId="0" fontId="26" fillId="0" borderId="9" xfId="32" applyFont="1">
      <alignment horizontal="right" wrapText="1"/>
    </xf>
    <xf numFmtId="0" fontId="26" fillId="0" borderId="9" xfId="32" quotePrefix="1" applyFont="1">
      <alignment horizontal="right" wrapText="1"/>
    </xf>
    <xf numFmtId="0" fontId="21" fillId="0" borderId="0" xfId="27" quotePrefix="1" applyFont="1"/>
    <xf numFmtId="0" fontId="26" fillId="0" borderId="9" xfId="26" applyFont="1">
      <alignment horizontal="right" vertical="center"/>
    </xf>
    <xf numFmtId="1" fontId="21" fillId="0" borderId="9" xfId="29" applyFont="1">
      <alignment horizontal="right" vertical="center"/>
    </xf>
    <xf numFmtId="168" fontId="21" fillId="0" borderId="9" xfId="28" applyFont="1">
      <alignment horizontal="right" vertical="center"/>
    </xf>
    <xf numFmtId="0" fontId="26" fillId="0" borderId="9" xfId="26" applyFont="1" applyAlignment="1">
      <alignment horizontal="right" vertical="center"/>
    </xf>
    <xf numFmtId="168" fontId="21" fillId="8" borderId="9" xfId="24" applyNumberFormat="1" applyFont="1" applyBorder="1">
      <alignment horizontal="right" vertical="center"/>
    </xf>
    <xf numFmtId="1" fontId="21" fillId="8" borderId="9" xfId="24" applyNumberFormat="1" applyFont="1" applyBorder="1">
      <alignment horizontal="right" vertical="center"/>
    </xf>
    <xf numFmtId="0" fontId="22" fillId="0" borderId="0" xfId="33" applyFont="1"/>
    <xf numFmtId="0" fontId="27" fillId="0" borderId="0" xfId="34" applyFont="1"/>
    <xf numFmtId="0" fontId="28" fillId="0" borderId="9" xfId="32" applyFont="1">
      <alignment horizontal="right" wrapText="1"/>
    </xf>
    <xf numFmtId="0" fontId="29" fillId="0" borderId="0" xfId="27" applyFont="1"/>
    <xf numFmtId="0" fontId="30" fillId="0" borderId="0" xfId="27" applyFont="1"/>
    <xf numFmtId="0" fontId="29" fillId="0" borderId="0" xfId="34" applyFont="1"/>
    <xf numFmtId="0" fontId="28" fillId="0" borderId="9" xfId="32" quotePrefix="1" applyFont="1">
      <alignment horizontal="right" wrapText="1"/>
    </xf>
    <xf numFmtId="0" fontId="31" fillId="0" borderId="0" xfId="27" applyFont="1"/>
    <xf numFmtId="0" fontId="0" fillId="10" borderId="18" xfId="0" applyFont="1" applyFill="1" applyBorder="1" applyAlignment="1" applyProtection="1">
      <protection locked="0"/>
    </xf>
    <xf numFmtId="0" fontId="0" fillId="10" borderId="19" xfId="0" applyFont="1" applyFill="1" applyBorder="1" applyAlignment="1" applyProtection="1">
      <protection locked="0"/>
    </xf>
    <xf numFmtId="168" fontId="21" fillId="0" borderId="9" xfId="25" applyNumberFormat="1" applyFont="1" applyFill="1" applyBorder="1" applyAlignment="1">
      <alignment horizontal="right" vertical="center"/>
    </xf>
    <xf numFmtId="168" fontId="21" fillId="9" borderId="9" xfId="25" applyNumberFormat="1" applyFont="1" applyBorder="1" applyAlignment="1" applyProtection="1">
      <alignment horizontal="right" vertical="center"/>
      <protection locked="0"/>
    </xf>
    <xf numFmtId="168" fontId="21" fillId="8" borderId="9" xfId="24" applyNumberFormat="1" applyFont="1" applyBorder="1" applyProtection="1">
      <alignment horizontal="right" vertical="center"/>
      <protection locked="0"/>
    </xf>
    <xf numFmtId="0" fontId="25" fillId="8" borderId="16" xfId="24" applyFont="1" applyBorder="1" applyAlignment="1" applyProtection="1">
      <alignment horizontal="center"/>
      <protection locked="0"/>
    </xf>
    <xf numFmtId="0" fontId="25" fillId="8" borderId="17" xfId="24" applyFont="1" applyBorder="1" applyAlignment="1" applyProtection="1">
      <alignment horizontal="center"/>
      <protection locked="0"/>
    </xf>
    <xf numFmtId="0" fontId="32" fillId="0" borderId="13" xfId="0" applyFont="1" applyBorder="1" applyAlignment="1">
      <alignment horizontal="left" wrapText="1"/>
    </xf>
    <xf numFmtId="0" fontId="23" fillId="0" borderId="14" xfId="0" applyFont="1" applyBorder="1" applyAlignment="1">
      <alignment horizontal="left" wrapText="1"/>
    </xf>
    <xf numFmtId="0" fontId="0" fillId="0" borderId="14" xfId="0" applyBorder="1" applyAlignment="1">
      <alignment horizontal="right"/>
    </xf>
    <xf numFmtId="0" fontId="0" fillId="0" borderId="15" xfId="0" applyBorder="1" applyAlignment="1">
      <alignment horizontal="right"/>
    </xf>
    <xf numFmtId="0" fontId="22" fillId="0" borderId="10" xfId="33" applyFont="1" applyBorder="1" applyAlignment="1">
      <alignment horizontal="center"/>
    </xf>
    <xf numFmtId="0" fontId="22" fillId="0" borderId="11" xfId="33" applyFont="1" applyBorder="1" applyAlignment="1">
      <alignment horizontal="center"/>
    </xf>
    <xf numFmtId="0" fontId="0" fillId="0" borderId="11" xfId="0" applyBorder="1" applyAlignment="1">
      <alignment horizontal="right"/>
    </xf>
    <xf numFmtId="0" fontId="0" fillId="0" borderId="12" xfId="0" applyBorder="1" applyAlignment="1">
      <alignment horizontal="right"/>
    </xf>
  </cellXfs>
  <cellStyles count="35">
    <cellStyle name="Accent1" xfId="24" builtinId="29" customBuiltin="1"/>
    <cellStyle name="Accent2" xfId="25" builtinId="33" customBuiltin="1"/>
    <cellStyle name="Bad" xfId="14" builtinId="27" hidden="1"/>
    <cellStyle name="Blank" xfId="27"/>
    <cellStyle name="Calculation" xfId="17" builtinId="22" hidden="1"/>
    <cellStyle name="Check Cell" xfId="19" builtinId="23" hidden="1"/>
    <cellStyle name="Comma" xfId="4" builtinId="3" hidden="1"/>
    <cellStyle name="Comma [0]" xfId="5" builtinId="6" hidden="1"/>
    <cellStyle name="Currency" xfId="6" builtinId="4" hidden="1"/>
    <cellStyle name="Currency [0]" xfId="7" builtinId="7" hidden="1"/>
    <cellStyle name="Explanatory Text" xfId="22" builtinId="53" hidden="1"/>
    <cellStyle name="First Column" xfId="26"/>
    <cellStyle name="First Row" xfId="32"/>
    <cellStyle name="Followed Hyperlink" xfId="2" builtinId="9" hidden="1"/>
    <cellStyle name="Good" xfId="13" builtinId="26" hidden="1"/>
    <cellStyle name="Heading" xfId="33"/>
    <cellStyle name="Heading 1" xfId="9" builtinId="16" hidden="1" customBuiltin="1"/>
    <cellStyle name="Heading 2" xfId="10" builtinId="17" hidden="1"/>
    <cellStyle name="Heading 3" xfId="11" builtinId="18" hidden="1"/>
    <cellStyle name="Heading 4" xfId="12" builtinId="19" hidden="1"/>
    <cellStyle name="Hyperlink" xfId="1" builtinId="8" hidden="1"/>
    <cellStyle name="Input" xfId="30" builtinId="20" hidden="1"/>
    <cellStyle name="Linked Cell" xfId="18" builtinId="24" hidden="1"/>
    <cellStyle name="Neutral" xfId="15" builtinId="28" hidden="1"/>
    <cellStyle name="Normal" xfId="0" builtinId="0" customBuiltin="1"/>
    <cellStyle name="Note" xfId="21" builtinId="10" hidden="1"/>
    <cellStyle name="Output" xfId="16" builtinId="21" hidden="1" customBuiltin="1"/>
    <cellStyle name="Percent" xfId="3" builtinId="5" hidden="1" customBuiltin="1"/>
    <cellStyle name="Subheading" xfId="34"/>
    <cellStyle name="Table Number" xfId="29"/>
    <cellStyle name="Table Percentage" xfId="28"/>
    <cellStyle name="Table Plain" xfId="31"/>
    <cellStyle name="Title" xfId="8" builtinId="15" hidden="1" customBuiltin="1"/>
    <cellStyle name="Total" xfId="23" builtinId="25" hidden="1"/>
    <cellStyle name="Warning Text" xfId="20" builtinId="11" hidden="1"/>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466660</xdr:colOff>
      <xdr:row>44</xdr:row>
      <xdr:rowOff>195812</xdr:rowOff>
    </xdr:from>
    <xdr:to>
      <xdr:col>11</xdr:col>
      <xdr:colOff>515257</xdr:colOff>
      <xdr:row>52</xdr:row>
      <xdr:rowOff>21771</xdr:rowOff>
    </xdr:to>
    <xdr:grpSp>
      <xdr:nvGrpSpPr>
        <xdr:cNvPr id="9" name="Group 8"/>
        <xdr:cNvGrpSpPr/>
      </xdr:nvGrpSpPr>
      <xdr:grpSpPr>
        <a:xfrm>
          <a:off x="5257735" y="9758912"/>
          <a:ext cx="3039447" cy="1692859"/>
          <a:chOff x="7036837" y="10166480"/>
          <a:chExt cx="3314311" cy="1768929"/>
        </a:xfrm>
        <a:effectLst/>
      </xdr:grpSpPr>
      <xdr:cxnSp macro="">
        <xdr:nvCxnSpPr>
          <xdr:cNvPr id="3" name="Straight Arrow Connector 2"/>
          <xdr:cNvCxnSpPr/>
        </xdr:nvCxnSpPr>
        <xdr:spPr>
          <a:xfrm>
            <a:off x="10351148" y="10166480"/>
            <a:ext cx="0" cy="1768929"/>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7036837" y="10176199"/>
            <a:ext cx="3314311"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301302</xdr:colOff>
      <xdr:row>62</xdr:row>
      <xdr:rowOff>0</xdr:rowOff>
    </xdr:from>
    <xdr:to>
      <xdr:col>11</xdr:col>
      <xdr:colOff>239874</xdr:colOff>
      <xdr:row>69</xdr:row>
      <xdr:rowOff>171839</xdr:rowOff>
    </xdr:to>
    <xdr:grpSp>
      <xdr:nvGrpSpPr>
        <xdr:cNvPr id="5" name="Group 4"/>
        <xdr:cNvGrpSpPr/>
      </xdr:nvGrpSpPr>
      <xdr:grpSpPr>
        <a:xfrm>
          <a:off x="5882952" y="12992100"/>
          <a:ext cx="2138847" cy="1772039"/>
          <a:chOff x="7036837" y="10166480"/>
          <a:chExt cx="3314311" cy="1768929"/>
        </a:xfrm>
        <a:effectLst/>
      </xdr:grpSpPr>
      <xdr:cxnSp macro="">
        <xdr:nvCxnSpPr>
          <xdr:cNvPr id="6" name="Straight Arrow Connector 5"/>
          <xdr:cNvCxnSpPr/>
        </xdr:nvCxnSpPr>
        <xdr:spPr>
          <a:xfrm>
            <a:off x="10351148" y="10166480"/>
            <a:ext cx="0" cy="1768929"/>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7036837" y="10176199"/>
            <a:ext cx="3314311"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427653</xdr:colOff>
      <xdr:row>62</xdr:row>
      <xdr:rowOff>29158</xdr:rowOff>
    </xdr:from>
    <xdr:to>
      <xdr:col>6</xdr:col>
      <xdr:colOff>236764</xdr:colOff>
      <xdr:row>69</xdr:row>
      <xdr:rowOff>188166</xdr:rowOff>
    </xdr:to>
    <xdr:grpSp>
      <xdr:nvGrpSpPr>
        <xdr:cNvPr id="10" name="Group 9"/>
        <xdr:cNvGrpSpPr/>
      </xdr:nvGrpSpPr>
      <xdr:grpSpPr>
        <a:xfrm>
          <a:off x="2618403" y="13021258"/>
          <a:ext cx="1523611" cy="1759208"/>
          <a:chOff x="7036837" y="10166480"/>
          <a:chExt cx="3314311" cy="1768929"/>
        </a:xfrm>
        <a:effectLst/>
      </xdr:grpSpPr>
      <xdr:cxnSp macro="">
        <xdr:nvCxnSpPr>
          <xdr:cNvPr id="11" name="Straight Arrow Connector 10"/>
          <xdr:cNvCxnSpPr/>
        </xdr:nvCxnSpPr>
        <xdr:spPr>
          <a:xfrm>
            <a:off x="10351148" y="10166480"/>
            <a:ext cx="0" cy="1768929"/>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xdr:cNvCxnSpPr/>
        </xdr:nvCxnSpPr>
        <xdr:spPr>
          <a:xfrm flipH="1">
            <a:off x="7036837" y="10176199"/>
            <a:ext cx="3314311" cy="0"/>
          </a:xfrm>
          <a:prstGeom prst="line">
            <a:avLst/>
          </a:prstGeom>
          <a:ln>
            <a:solidFill>
              <a:schemeClr val="accent3"/>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EOWA-WGEA">
  <a:themeElements>
    <a:clrScheme name="Custom 3">
      <a:dk1>
        <a:sysClr val="windowText" lastClr="000000"/>
      </a:dk1>
      <a:lt1>
        <a:sysClr val="window" lastClr="FFFFFF"/>
      </a:lt1>
      <a:dk2>
        <a:srgbClr val="FFCB08"/>
      </a:dk2>
      <a:lt2>
        <a:srgbClr val="D7D7D7"/>
      </a:lt2>
      <a:accent1>
        <a:srgbClr val="FFEEBC"/>
      </a:accent1>
      <a:accent2>
        <a:srgbClr val="58585A"/>
      </a:accent2>
      <a:accent3>
        <a:srgbClr val="959595"/>
      </a:accent3>
      <a:accent4>
        <a:srgbClr val="FAA61A"/>
      </a:accent4>
      <a:accent5>
        <a:srgbClr val="D7D7D7"/>
      </a:accent5>
      <a:accent6>
        <a:srgbClr val="F58220"/>
      </a:accent6>
      <a:hlink>
        <a:srgbClr val="FEC000"/>
      </a:hlink>
      <a:folHlink>
        <a:srgbClr val="D7D7D7"/>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showGridLines="0" tabSelected="1" view="pageLayout" zoomScaleNormal="150" workbookViewId="0">
      <selection activeCell="G4" sqref="G4:H4"/>
    </sheetView>
  </sheetViews>
  <sheetFormatPr defaultColWidth="0" defaultRowHeight="11.25" x14ac:dyDescent="0.2"/>
  <cols>
    <col min="1" max="1" width="17.33203125" style="2" customWidth="1"/>
    <col min="2" max="2" width="10" style="2" customWidth="1"/>
    <col min="3" max="3" width="9.5" style="2" customWidth="1"/>
    <col min="4" max="4" width="8.33203125" style="2" customWidth="1"/>
    <col min="5" max="5" width="10.33203125" style="2" customWidth="1"/>
    <col min="6" max="6" width="10" style="2" customWidth="1"/>
    <col min="7" max="7" width="14.83203125" style="2" customWidth="1"/>
    <col min="8" max="8" width="13.33203125" style="2" customWidth="1"/>
    <col min="9" max="9" width="10.33203125" style="2" customWidth="1"/>
    <col min="10" max="10" width="14.1640625" style="2" customWidth="1"/>
    <col min="11" max="11" width="12.33203125" style="2" customWidth="1"/>
    <col min="12" max="12" width="10.6640625" style="2" customWidth="1"/>
    <col min="13" max="13" width="11" style="2" customWidth="1"/>
    <col min="14" max="14" width="11.6640625" style="2" bestFit="1" customWidth="1"/>
    <col min="15" max="15" width="11" style="2" customWidth="1"/>
    <col min="16" max="16" width="10.83203125" style="2" customWidth="1"/>
    <col min="17" max="16384" width="12" style="2" hidden="1"/>
  </cols>
  <sheetData>
    <row r="1" spans="1:18" s="1" customFormat="1" ht="16.5" customHeight="1" x14ac:dyDescent="0.3">
      <c r="A1" s="2"/>
      <c r="B1" s="33" t="s">
        <v>18</v>
      </c>
      <c r="C1" s="34"/>
      <c r="D1" s="34"/>
      <c r="E1" s="34"/>
      <c r="F1" s="34"/>
      <c r="G1" s="34"/>
      <c r="H1" s="34"/>
      <c r="I1" s="35"/>
      <c r="J1" s="36"/>
      <c r="K1" s="2"/>
      <c r="L1" s="2"/>
      <c r="M1" s="2"/>
      <c r="N1" s="2"/>
      <c r="O1" s="2"/>
      <c r="P1" s="2"/>
    </row>
    <row r="2" spans="1:18" s="1" customFormat="1" ht="58.5" customHeight="1" thickBot="1" x14ac:dyDescent="0.25">
      <c r="A2" s="2"/>
      <c r="B2" s="29" t="s">
        <v>41</v>
      </c>
      <c r="C2" s="30"/>
      <c r="D2" s="30"/>
      <c r="E2" s="30"/>
      <c r="F2" s="30"/>
      <c r="G2" s="30"/>
      <c r="H2" s="30"/>
      <c r="I2" s="31"/>
      <c r="J2" s="32"/>
      <c r="K2" s="2"/>
      <c r="L2" s="2"/>
      <c r="M2" s="2"/>
      <c r="N2" s="2"/>
      <c r="O2" s="2"/>
      <c r="P2" s="2"/>
    </row>
    <row r="3" spans="1:18" s="1" customFormat="1" ht="11.25" customHeight="1" thickBot="1" x14ac:dyDescent="0.45">
      <c r="A3" s="2"/>
      <c r="B3" s="3"/>
      <c r="C3" s="3"/>
      <c r="D3" s="3"/>
      <c r="E3" s="3"/>
      <c r="F3" s="3"/>
      <c r="G3" s="3"/>
      <c r="H3" s="3"/>
      <c r="I3" s="2"/>
      <c r="J3" s="2"/>
      <c r="K3" s="2"/>
      <c r="L3" s="2"/>
      <c r="M3" s="2"/>
      <c r="N3" s="2"/>
      <c r="O3" s="2"/>
      <c r="P3" s="2"/>
      <c r="R3" s="1" t="s">
        <v>17</v>
      </c>
    </row>
    <row r="4" spans="1:18" s="1" customFormat="1" ht="21" customHeight="1" thickBot="1" x14ac:dyDescent="0.45">
      <c r="A4" s="2"/>
      <c r="B4" s="3"/>
      <c r="C4" s="3"/>
      <c r="D4" s="3"/>
      <c r="E4" s="3"/>
      <c r="F4" s="3"/>
      <c r="G4" s="27" t="s">
        <v>17</v>
      </c>
      <c r="H4" s="28"/>
      <c r="I4" s="2"/>
      <c r="J4" s="2"/>
      <c r="K4" s="2"/>
      <c r="L4" s="2"/>
      <c r="M4" s="2"/>
      <c r="N4" s="2"/>
      <c r="O4" s="2"/>
      <c r="P4" s="2"/>
      <c r="R4" s="1" t="s">
        <v>43</v>
      </c>
    </row>
    <row r="5" spans="1:18" ht="16.5" customHeight="1" x14ac:dyDescent="0.4">
      <c r="B5" s="3"/>
      <c r="C5" s="3"/>
      <c r="D5" s="3"/>
      <c r="E5" s="3"/>
      <c r="F5" s="3"/>
      <c r="G5" s="3"/>
    </row>
    <row r="6" spans="1:18" ht="16.5" customHeight="1" x14ac:dyDescent="0.2"/>
    <row r="7" spans="1:18" ht="12.75" x14ac:dyDescent="0.2">
      <c r="B7" s="17" t="s">
        <v>12</v>
      </c>
      <c r="C7" s="17" t="s">
        <v>16</v>
      </c>
      <c r="D7" s="18"/>
      <c r="E7" s="18"/>
      <c r="F7" s="18"/>
      <c r="G7" s="18"/>
      <c r="H7" s="18"/>
    </row>
    <row r="8" spans="1:18" ht="22.5" x14ac:dyDescent="0.2">
      <c r="B8" s="5"/>
      <c r="C8" s="5" t="s">
        <v>20</v>
      </c>
      <c r="D8" s="5" t="s">
        <v>21</v>
      </c>
      <c r="E8" s="5" t="s">
        <v>22</v>
      </c>
      <c r="F8" s="6" t="s">
        <v>23</v>
      </c>
      <c r="G8" s="6" t="s">
        <v>24</v>
      </c>
      <c r="H8" s="7"/>
    </row>
    <row r="9" spans="1:18" ht="17.100000000000001" customHeight="1" x14ac:dyDescent="0.2">
      <c r="B9" s="8" t="s">
        <v>25</v>
      </c>
      <c r="C9" s="22"/>
      <c r="D9" s="23"/>
      <c r="E9" s="9">
        <f t="shared" ref="E9:E14" si="0">IF($G$4=$R$3,SUM(C9:D9),"N/A")</f>
        <v>0</v>
      </c>
      <c r="F9" s="10" t="e">
        <f>IF($G$4=$R$3,C9/$E$9,"N/A")</f>
        <v>#DIV/0!</v>
      </c>
      <c r="G9" s="10" t="e">
        <f>IF($G$4=$R$3,D9/$E$9,"N/A")</f>
        <v>#DIV/0!</v>
      </c>
    </row>
    <row r="10" spans="1:18" ht="17.100000000000001" customHeight="1" x14ac:dyDescent="0.2">
      <c r="B10" s="8" t="s">
        <v>26</v>
      </c>
      <c r="C10" s="22"/>
      <c r="D10" s="23"/>
      <c r="E10" s="9">
        <f t="shared" si="0"/>
        <v>0</v>
      </c>
      <c r="F10" s="10" t="e">
        <f>IF($G$4=$R$3,C10/C9,"N/A")</f>
        <v>#DIV/0!</v>
      </c>
      <c r="G10" s="10" t="e">
        <f>IF($G$4=$R$3,D10/D9,"N/A")</f>
        <v>#DIV/0!</v>
      </c>
      <c r="K10" s="7"/>
      <c r="L10" s="7"/>
    </row>
    <row r="11" spans="1:18" ht="17.100000000000001" customHeight="1" x14ac:dyDescent="0.2">
      <c r="B11" s="8" t="s">
        <v>27</v>
      </c>
      <c r="C11" s="22"/>
      <c r="D11" s="23"/>
      <c r="E11" s="9">
        <f t="shared" si="0"/>
        <v>0</v>
      </c>
      <c r="F11" s="10" t="e">
        <f t="shared" ref="F11:G13" si="1">IF($G$4=$R$3,C11/$E$13,"N/A")</f>
        <v>#DIV/0!</v>
      </c>
      <c r="G11" s="10" t="e">
        <f t="shared" si="1"/>
        <v>#DIV/0!</v>
      </c>
      <c r="K11" s="7"/>
      <c r="L11" s="7"/>
    </row>
    <row r="12" spans="1:18" ht="17.100000000000001" customHeight="1" x14ac:dyDescent="0.2">
      <c r="B12" s="8" t="s">
        <v>28</v>
      </c>
      <c r="C12" s="22"/>
      <c r="D12" s="23"/>
      <c r="E12" s="9">
        <f t="shared" si="0"/>
        <v>0</v>
      </c>
      <c r="F12" s="10" t="e">
        <f t="shared" si="1"/>
        <v>#DIV/0!</v>
      </c>
      <c r="G12" s="10" t="e">
        <f t="shared" si="1"/>
        <v>#DIV/0!</v>
      </c>
      <c r="K12" s="7"/>
      <c r="L12" s="7"/>
    </row>
    <row r="13" spans="1:18" ht="17.100000000000001" customHeight="1" x14ac:dyDescent="0.2">
      <c r="B13" s="8" t="s">
        <v>29</v>
      </c>
      <c r="C13" s="9">
        <f>IF($G$4=$R$3,SUM(C11:C12),"N/A")</f>
        <v>0</v>
      </c>
      <c r="D13" s="9">
        <f>IF($G$4=$R$3,SUM(D11:D12),"N/A")</f>
        <v>0</v>
      </c>
      <c r="E13" s="9">
        <f t="shared" si="0"/>
        <v>0</v>
      </c>
      <c r="F13" s="10" t="e">
        <f t="shared" si="1"/>
        <v>#DIV/0!</v>
      </c>
      <c r="G13" s="10" t="e">
        <f t="shared" si="1"/>
        <v>#DIV/0!</v>
      </c>
    </row>
    <row r="14" spans="1:18" ht="17.100000000000001" customHeight="1" x14ac:dyDescent="0.2">
      <c r="B14" s="11" t="s">
        <v>30</v>
      </c>
      <c r="C14" s="22"/>
      <c r="D14" s="23"/>
      <c r="E14" s="9">
        <f t="shared" si="0"/>
        <v>0</v>
      </c>
      <c r="F14" s="10" t="e">
        <f>IF($G$4=$R$3,C14/$E$14,"N/A")</f>
        <v>#DIV/0!</v>
      </c>
      <c r="G14" s="10" t="e">
        <f>IF($G$4=$R$3,D14/$E$14,"N/A")</f>
        <v>#DIV/0!</v>
      </c>
    </row>
    <row r="17" spans="1:16" ht="12.75" x14ac:dyDescent="0.2">
      <c r="B17" s="17" t="s">
        <v>13</v>
      </c>
      <c r="C17" s="17" t="s">
        <v>31</v>
      </c>
      <c r="D17" s="17"/>
      <c r="E17" s="17"/>
      <c r="F17" s="17"/>
      <c r="G17" s="17"/>
    </row>
    <row r="18" spans="1:16" s="1" customFormat="1" ht="36" customHeight="1" x14ac:dyDescent="0.2">
      <c r="A18" s="2"/>
      <c r="B18" s="5"/>
      <c r="C18" s="5" t="s">
        <v>20</v>
      </c>
      <c r="D18" s="5" t="s">
        <v>21</v>
      </c>
      <c r="E18" s="5" t="s">
        <v>19</v>
      </c>
      <c r="F18" s="5" t="s">
        <v>23</v>
      </c>
      <c r="G18" s="5" t="e">
        <f>"Female turnover at "&amp;TRUNC($F$10*1000)/10&amp;"%  of replacements"</f>
        <v>#DIV/0!</v>
      </c>
      <c r="H18" s="5" t="e">
        <f>"Male turnover at "&amp;TRUNC($G$10*1000)/10&amp;"%  of replacements"</f>
        <v>#DIV/0!</v>
      </c>
      <c r="I18" s="5" t="s">
        <v>8</v>
      </c>
      <c r="J18" s="5" t="e">
        <f>"Female recruits at "&amp;TRUNC($F$13*1000)/10&amp;"%  of replacements"</f>
        <v>#DIV/0!</v>
      </c>
      <c r="K18" s="5" t="e">
        <f>"Male recruits at "&amp;TRUNC($G$13*1000)/10&amp;"%  of replacements"</f>
        <v>#DIV/0!</v>
      </c>
      <c r="L18" s="2"/>
      <c r="M18" s="2"/>
      <c r="N18" s="2"/>
      <c r="O18" s="2"/>
      <c r="P18" s="2"/>
    </row>
    <row r="19" spans="1:16" s="1" customFormat="1" ht="17.100000000000001" customHeight="1" x14ac:dyDescent="0.2">
      <c r="A19" s="2"/>
      <c r="B19" s="8" t="s">
        <v>1</v>
      </c>
      <c r="C19" s="9">
        <f>IF($G$4=$R$3,$C$9,"N/A")</f>
        <v>0</v>
      </c>
      <c r="D19" s="9">
        <f>IF($G$4=$R$3,$D$9,"N/A")</f>
        <v>0</v>
      </c>
      <c r="E19" s="9">
        <f>D19+C19</f>
        <v>0</v>
      </c>
      <c r="F19" s="10" t="e">
        <f t="shared" ref="F19:F24" si="2">C19/E19</f>
        <v>#DIV/0!</v>
      </c>
      <c r="G19" s="9" t="e">
        <f t="shared" ref="G19:G24" si="3">C19*($C$10/$C$9)</f>
        <v>#DIV/0!</v>
      </c>
      <c r="H19" s="9" t="e">
        <f t="shared" ref="H19:H24" si="4">D19*($D$10/$D$9)</f>
        <v>#DIV/0!</v>
      </c>
      <c r="I19" s="9" t="e">
        <f>SUM(G19:H19)</f>
        <v>#DIV/0!</v>
      </c>
      <c r="J19" s="9" t="e">
        <f t="shared" ref="J19:J24" si="5">I19*($C$13/$E$13)</f>
        <v>#DIV/0!</v>
      </c>
      <c r="K19" s="9" t="e">
        <f t="shared" ref="K19:K24" si="6">I19*($D$13/$E$13)</f>
        <v>#DIV/0!</v>
      </c>
      <c r="L19" s="2"/>
      <c r="M19" s="2"/>
      <c r="N19" s="2"/>
      <c r="O19" s="2"/>
      <c r="P19" s="2"/>
    </row>
    <row r="20" spans="1:16" s="1" customFormat="1" ht="17.100000000000001" customHeight="1" x14ac:dyDescent="0.2">
      <c r="A20" s="2"/>
      <c r="B20" s="8" t="s">
        <v>2</v>
      </c>
      <c r="C20" s="9" t="e">
        <f t="shared" ref="C20:D24" si="7">C19-G19+J19</f>
        <v>#DIV/0!</v>
      </c>
      <c r="D20" s="9" t="e">
        <f t="shared" si="7"/>
        <v>#DIV/0!</v>
      </c>
      <c r="E20" s="9" t="e">
        <f t="shared" ref="E20:E24" si="8">D20+C20</f>
        <v>#DIV/0!</v>
      </c>
      <c r="F20" s="10" t="e">
        <f t="shared" si="2"/>
        <v>#DIV/0!</v>
      </c>
      <c r="G20" s="9" t="e">
        <f t="shared" si="3"/>
        <v>#DIV/0!</v>
      </c>
      <c r="H20" s="9" t="e">
        <f t="shared" si="4"/>
        <v>#DIV/0!</v>
      </c>
      <c r="I20" s="9" t="e">
        <f t="shared" ref="I20:I24" si="9">SUM(G20:H20)</f>
        <v>#DIV/0!</v>
      </c>
      <c r="J20" s="9" t="e">
        <f t="shared" si="5"/>
        <v>#DIV/0!</v>
      </c>
      <c r="K20" s="9" t="e">
        <f t="shared" si="6"/>
        <v>#DIV/0!</v>
      </c>
      <c r="L20" s="2"/>
      <c r="M20" s="2"/>
      <c r="N20" s="2"/>
      <c r="O20" s="2"/>
      <c r="P20" s="2"/>
    </row>
    <row r="21" spans="1:16" s="1" customFormat="1" ht="17.100000000000001" customHeight="1" x14ac:dyDescent="0.2">
      <c r="A21" s="2"/>
      <c r="B21" s="8" t="s">
        <v>3</v>
      </c>
      <c r="C21" s="9" t="e">
        <f t="shared" si="7"/>
        <v>#DIV/0!</v>
      </c>
      <c r="D21" s="9" t="e">
        <f t="shared" si="7"/>
        <v>#DIV/0!</v>
      </c>
      <c r="E21" s="9" t="e">
        <f t="shared" si="8"/>
        <v>#DIV/0!</v>
      </c>
      <c r="F21" s="10" t="e">
        <f t="shared" si="2"/>
        <v>#DIV/0!</v>
      </c>
      <c r="G21" s="9" t="e">
        <f t="shared" si="3"/>
        <v>#DIV/0!</v>
      </c>
      <c r="H21" s="9" t="e">
        <f t="shared" si="4"/>
        <v>#DIV/0!</v>
      </c>
      <c r="I21" s="9" t="e">
        <f t="shared" si="9"/>
        <v>#DIV/0!</v>
      </c>
      <c r="J21" s="9" t="e">
        <f t="shared" si="5"/>
        <v>#DIV/0!</v>
      </c>
      <c r="K21" s="9" t="e">
        <f t="shared" si="6"/>
        <v>#DIV/0!</v>
      </c>
      <c r="L21" s="2"/>
      <c r="M21" s="2"/>
      <c r="N21" s="2"/>
      <c r="O21" s="2"/>
      <c r="P21" s="2"/>
    </row>
    <row r="22" spans="1:16" s="1" customFormat="1" ht="17.100000000000001" customHeight="1" x14ac:dyDescent="0.2">
      <c r="A22" s="2"/>
      <c r="B22" s="8" t="s">
        <v>4</v>
      </c>
      <c r="C22" s="9" t="e">
        <f t="shared" si="7"/>
        <v>#DIV/0!</v>
      </c>
      <c r="D22" s="9" t="e">
        <f t="shared" si="7"/>
        <v>#DIV/0!</v>
      </c>
      <c r="E22" s="9" t="e">
        <f t="shared" si="8"/>
        <v>#DIV/0!</v>
      </c>
      <c r="F22" s="10" t="e">
        <f t="shared" si="2"/>
        <v>#DIV/0!</v>
      </c>
      <c r="G22" s="9" t="e">
        <f t="shared" si="3"/>
        <v>#DIV/0!</v>
      </c>
      <c r="H22" s="9" t="e">
        <f t="shared" si="4"/>
        <v>#DIV/0!</v>
      </c>
      <c r="I22" s="9" t="e">
        <f t="shared" si="9"/>
        <v>#DIV/0!</v>
      </c>
      <c r="J22" s="9" t="e">
        <f t="shared" si="5"/>
        <v>#DIV/0!</v>
      </c>
      <c r="K22" s="9" t="e">
        <f t="shared" si="6"/>
        <v>#DIV/0!</v>
      </c>
      <c r="L22" s="2"/>
      <c r="M22" s="2"/>
      <c r="N22" s="2"/>
      <c r="O22" s="2"/>
      <c r="P22" s="2"/>
    </row>
    <row r="23" spans="1:16" s="1" customFormat="1" ht="17.100000000000001" customHeight="1" x14ac:dyDescent="0.2">
      <c r="A23" s="2"/>
      <c r="B23" s="8" t="s">
        <v>6</v>
      </c>
      <c r="C23" s="9" t="e">
        <f t="shared" si="7"/>
        <v>#DIV/0!</v>
      </c>
      <c r="D23" s="9" t="e">
        <f t="shared" si="7"/>
        <v>#DIV/0!</v>
      </c>
      <c r="E23" s="9" t="e">
        <f t="shared" si="8"/>
        <v>#DIV/0!</v>
      </c>
      <c r="F23" s="10" t="e">
        <f t="shared" si="2"/>
        <v>#DIV/0!</v>
      </c>
      <c r="G23" s="9" t="e">
        <f t="shared" si="3"/>
        <v>#DIV/0!</v>
      </c>
      <c r="H23" s="9" t="e">
        <f t="shared" si="4"/>
        <v>#DIV/0!</v>
      </c>
      <c r="I23" s="9" t="e">
        <f t="shared" si="9"/>
        <v>#DIV/0!</v>
      </c>
      <c r="J23" s="9" t="e">
        <f t="shared" si="5"/>
        <v>#DIV/0!</v>
      </c>
      <c r="K23" s="9" t="e">
        <f t="shared" si="6"/>
        <v>#DIV/0!</v>
      </c>
      <c r="L23" s="2"/>
      <c r="M23" s="2"/>
      <c r="N23" s="2"/>
      <c r="O23" s="2"/>
      <c r="P23" s="2"/>
    </row>
    <row r="24" spans="1:16" s="1" customFormat="1" ht="17.100000000000001" customHeight="1" x14ac:dyDescent="0.2">
      <c r="A24" s="2"/>
      <c r="B24" s="8" t="s">
        <v>7</v>
      </c>
      <c r="C24" s="9" t="e">
        <f t="shared" si="7"/>
        <v>#DIV/0!</v>
      </c>
      <c r="D24" s="9" t="e">
        <f t="shared" si="7"/>
        <v>#DIV/0!</v>
      </c>
      <c r="E24" s="9" t="e">
        <f t="shared" si="8"/>
        <v>#DIV/0!</v>
      </c>
      <c r="F24" s="10" t="e">
        <f t="shared" si="2"/>
        <v>#DIV/0!</v>
      </c>
      <c r="G24" s="9" t="e">
        <f t="shared" si="3"/>
        <v>#DIV/0!</v>
      </c>
      <c r="H24" s="9" t="e">
        <f t="shared" si="4"/>
        <v>#DIV/0!</v>
      </c>
      <c r="I24" s="9" t="e">
        <f t="shared" si="9"/>
        <v>#DIV/0!</v>
      </c>
      <c r="J24" s="9" t="e">
        <f t="shared" si="5"/>
        <v>#DIV/0!</v>
      </c>
      <c r="K24" s="9" t="e">
        <f t="shared" si="6"/>
        <v>#DIV/0!</v>
      </c>
      <c r="L24" s="2"/>
      <c r="M24" s="2"/>
      <c r="N24" s="2"/>
      <c r="O24" s="2"/>
      <c r="P24" s="2"/>
    </row>
    <row r="25" spans="1:16" s="1" customFormat="1" ht="17.100000000000001" customHeight="1" x14ac:dyDescent="0.2">
      <c r="A25" s="2"/>
      <c r="B25" s="8" t="s">
        <v>5</v>
      </c>
      <c r="C25" s="9"/>
      <c r="D25" s="9"/>
      <c r="E25" s="9"/>
      <c r="F25" s="10"/>
      <c r="G25" s="9"/>
      <c r="H25" s="9"/>
      <c r="I25" s="9"/>
      <c r="J25" s="9" t="e">
        <f>SUM(J19:J24)</f>
        <v>#DIV/0!</v>
      </c>
      <c r="K25" s="9" t="e">
        <f>SUM(K19:K24)</f>
        <v>#DIV/0!</v>
      </c>
      <c r="L25" s="2"/>
      <c r="M25" s="2"/>
      <c r="N25" s="2"/>
      <c r="O25" s="2"/>
      <c r="P25" s="2"/>
    </row>
    <row r="26" spans="1:16" s="1" customFormat="1" x14ac:dyDescent="0.2">
      <c r="A26" s="2"/>
      <c r="B26" s="2"/>
      <c r="C26" s="2"/>
      <c r="D26" s="2"/>
      <c r="E26" s="2"/>
      <c r="F26" s="2"/>
      <c r="G26" s="2"/>
      <c r="H26" s="2"/>
      <c r="I26" s="2"/>
      <c r="J26" s="2"/>
      <c r="K26" s="2"/>
      <c r="L26" s="2"/>
      <c r="M26" s="2"/>
      <c r="N26" s="2"/>
      <c r="O26" s="2"/>
      <c r="P26" s="2"/>
    </row>
    <row r="27" spans="1:16" s="1" customFormat="1" x14ac:dyDescent="0.2">
      <c r="A27" s="2"/>
      <c r="B27" s="2"/>
      <c r="C27" s="2"/>
      <c r="D27" s="2"/>
      <c r="E27" s="2"/>
      <c r="F27" s="2"/>
      <c r="G27" s="2"/>
      <c r="H27" s="2"/>
      <c r="I27" s="2"/>
      <c r="J27" s="2"/>
      <c r="K27" s="2"/>
      <c r="L27" s="2"/>
      <c r="M27" s="2"/>
      <c r="N27" s="2"/>
      <c r="O27" s="2"/>
      <c r="P27" s="2"/>
    </row>
    <row r="28" spans="1:16" s="1" customFormat="1" ht="12.75" x14ac:dyDescent="0.2">
      <c r="A28" s="2"/>
      <c r="B28" s="17" t="s">
        <v>14</v>
      </c>
      <c r="C28" s="17" t="s">
        <v>32</v>
      </c>
      <c r="D28" s="17"/>
      <c r="E28" s="17"/>
      <c r="F28" s="17"/>
      <c r="G28" s="17"/>
      <c r="H28" s="18"/>
      <c r="I28" s="2"/>
      <c r="J28" s="2"/>
      <c r="K28" s="2"/>
      <c r="L28" s="2"/>
      <c r="M28" s="2"/>
      <c r="N28" s="2"/>
      <c r="O28" s="2"/>
      <c r="P28" s="2"/>
    </row>
    <row r="29" spans="1:16" s="1" customFormat="1" ht="36" customHeight="1" x14ac:dyDescent="0.2">
      <c r="A29" s="2"/>
      <c r="B29" s="5"/>
      <c r="C29" s="16" t="s">
        <v>20</v>
      </c>
      <c r="D29" s="16" t="s">
        <v>21</v>
      </c>
      <c r="E29" s="5" t="s">
        <v>19</v>
      </c>
      <c r="F29" s="16" t="s">
        <v>33</v>
      </c>
      <c r="G29" s="16" t="s">
        <v>23</v>
      </c>
      <c r="H29" s="20" t="s">
        <v>38</v>
      </c>
      <c r="I29" s="5" t="s">
        <v>0</v>
      </c>
      <c r="J29" s="5" t="e">
        <f>"Male turnover at "&amp;$G$10*100&amp;"%  of replacements"</f>
        <v>#DIV/0!</v>
      </c>
      <c r="K29" s="5" t="s">
        <v>8</v>
      </c>
      <c r="L29" s="16" t="s">
        <v>34</v>
      </c>
      <c r="M29" s="5" t="s">
        <v>10</v>
      </c>
      <c r="N29" s="16" t="s">
        <v>35</v>
      </c>
      <c r="O29" s="5" t="s">
        <v>11</v>
      </c>
      <c r="P29" s="2"/>
    </row>
    <row r="30" spans="1:16" s="1" customFormat="1" ht="17.100000000000001" customHeight="1" x14ac:dyDescent="0.2">
      <c r="A30" s="2"/>
      <c r="B30" s="8" t="s">
        <v>1</v>
      </c>
      <c r="C30" s="9">
        <f>IF($G$4=$R$3,$C$9,"N/A")</f>
        <v>0</v>
      </c>
      <c r="D30" s="9">
        <f>IF($G$4=$R$3,$D$9,"N/A")</f>
        <v>0</v>
      </c>
      <c r="E30" s="9">
        <f>D30+C30</f>
        <v>0</v>
      </c>
      <c r="F30" s="10"/>
      <c r="G30" s="10" t="e">
        <f>C30/E30</f>
        <v>#DIV/0!</v>
      </c>
      <c r="H30" s="10" t="e">
        <f>IF($G$4=$R$3,$C$10/$C$9,"N/A")</f>
        <v>#DIV/0!</v>
      </c>
      <c r="I30" s="9" t="e">
        <f>C30*($C$10/$C$9)</f>
        <v>#DIV/0!</v>
      </c>
      <c r="J30" s="9" t="e">
        <f>D30*($D$10/$D$9)</f>
        <v>#DIV/0!</v>
      </c>
      <c r="K30" s="9" t="e">
        <f>SUM(I30:J30)</f>
        <v>#DIV/0!</v>
      </c>
      <c r="L30" s="10" t="e">
        <f>F13</f>
        <v>#DIV/0!</v>
      </c>
      <c r="M30" s="9" t="e">
        <f>K30*($C$13/$E$13)</f>
        <v>#DIV/0!</v>
      </c>
      <c r="N30" s="10" t="e">
        <f>1-L30</f>
        <v>#DIV/0!</v>
      </c>
      <c r="O30" s="9" t="e">
        <f>K30*($D$13/$E$13)</f>
        <v>#DIV/0!</v>
      </c>
      <c r="P30" s="2"/>
    </row>
    <row r="31" spans="1:16" s="1" customFormat="1" ht="17.100000000000001" customHeight="1" x14ac:dyDescent="0.2">
      <c r="A31" s="2"/>
      <c r="B31" s="8" t="s">
        <v>2</v>
      </c>
      <c r="C31" s="9" t="e">
        <f>(C30-I30+M30)*(1+F31)</f>
        <v>#DIV/0!</v>
      </c>
      <c r="D31" s="9" t="e">
        <f>(D30-J30+O30)*(1+F31)</f>
        <v>#DIV/0!</v>
      </c>
      <c r="E31" s="9" t="e">
        <f t="shared" ref="E31:E35" si="10">D31+C31</f>
        <v>#DIV/0!</v>
      </c>
      <c r="F31" s="25"/>
      <c r="G31" s="10" t="e">
        <f t="shared" ref="G31:G35" si="11">C31/E31</f>
        <v>#DIV/0!</v>
      </c>
      <c r="H31" s="25"/>
      <c r="I31" s="9" t="e">
        <f>C31*(H31)</f>
        <v>#DIV/0!</v>
      </c>
      <c r="J31" s="9" t="e">
        <f t="shared" ref="J31:J35" si="12">D31*($D$10/$D$9)</f>
        <v>#DIV/0!</v>
      </c>
      <c r="K31" s="9" t="e">
        <f t="shared" ref="K31:K35" si="13">SUM(I31:J31)</f>
        <v>#DIV/0!</v>
      </c>
      <c r="L31" s="25"/>
      <c r="M31" s="9" t="e">
        <f>K31*(L31)</f>
        <v>#DIV/0!</v>
      </c>
      <c r="N31" s="10">
        <f t="shared" ref="N31:N35" si="14">1-L31</f>
        <v>1</v>
      </c>
      <c r="O31" s="9" t="e">
        <f>K31*(N31)</f>
        <v>#DIV/0!</v>
      </c>
      <c r="P31" s="2"/>
    </row>
    <row r="32" spans="1:16" s="1" customFormat="1" ht="17.100000000000001" customHeight="1" x14ac:dyDescent="0.2">
      <c r="A32" s="2"/>
      <c r="B32" s="8" t="s">
        <v>3</v>
      </c>
      <c r="C32" s="9" t="e">
        <f t="shared" ref="C32:C35" si="15">(C31-I31+M31)*(1+F32)</f>
        <v>#DIV/0!</v>
      </c>
      <c r="D32" s="9" t="e">
        <f t="shared" ref="D32:D35" si="16">(D31-J31+O31)*(1+F32)</f>
        <v>#DIV/0!</v>
      </c>
      <c r="E32" s="9" t="e">
        <f t="shared" si="10"/>
        <v>#DIV/0!</v>
      </c>
      <c r="F32" s="25"/>
      <c r="G32" s="10" t="e">
        <f t="shared" si="11"/>
        <v>#DIV/0!</v>
      </c>
      <c r="H32" s="25"/>
      <c r="I32" s="9" t="e">
        <f t="shared" ref="I32:I35" si="17">C32*(H32)</f>
        <v>#DIV/0!</v>
      </c>
      <c r="J32" s="9" t="e">
        <f t="shared" si="12"/>
        <v>#DIV/0!</v>
      </c>
      <c r="K32" s="9" t="e">
        <f t="shared" si="13"/>
        <v>#DIV/0!</v>
      </c>
      <c r="L32" s="25"/>
      <c r="M32" s="9" t="e">
        <f t="shared" ref="M32:M35" si="18">K32*(L32)</f>
        <v>#DIV/0!</v>
      </c>
      <c r="N32" s="10">
        <f t="shared" si="14"/>
        <v>1</v>
      </c>
      <c r="O32" s="9" t="e">
        <f t="shared" ref="O32:O35" si="19">K32*(N32)</f>
        <v>#DIV/0!</v>
      </c>
      <c r="P32" s="2"/>
    </row>
    <row r="33" spans="1:16" s="1" customFormat="1" ht="17.100000000000001" customHeight="1" x14ac:dyDescent="0.2">
      <c r="A33" s="2"/>
      <c r="B33" s="8" t="s">
        <v>4</v>
      </c>
      <c r="C33" s="9" t="e">
        <f t="shared" si="15"/>
        <v>#DIV/0!</v>
      </c>
      <c r="D33" s="9" t="e">
        <f t="shared" si="16"/>
        <v>#DIV/0!</v>
      </c>
      <c r="E33" s="9" t="e">
        <f t="shared" si="10"/>
        <v>#DIV/0!</v>
      </c>
      <c r="F33" s="25"/>
      <c r="G33" s="10" t="e">
        <f t="shared" si="11"/>
        <v>#DIV/0!</v>
      </c>
      <c r="H33" s="25"/>
      <c r="I33" s="9" t="e">
        <f t="shared" si="17"/>
        <v>#DIV/0!</v>
      </c>
      <c r="J33" s="9" t="e">
        <f t="shared" si="12"/>
        <v>#DIV/0!</v>
      </c>
      <c r="K33" s="9" t="e">
        <f t="shared" si="13"/>
        <v>#DIV/0!</v>
      </c>
      <c r="L33" s="25"/>
      <c r="M33" s="9" t="e">
        <f t="shared" si="18"/>
        <v>#DIV/0!</v>
      </c>
      <c r="N33" s="10">
        <f t="shared" si="14"/>
        <v>1</v>
      </c>
      <c r="O33" s="9" t="e">
        <f t="shared" si="19"/>
        <v>#DIV/0!</v>
      </c>
      <c r="P33" s="2"/>
    </row>
    <row r="34" spans="1:16" s="1" customFormat="1" ht="17.100000000000001" customHeight="1" x14ac:dyDescent="0.2">
      <c r="A34" s="2"/>
      <c r="B34" s="8" t="s">
        <v>6</v>
      </c>
      <c r="C34" s="9" t="e">
        <f t="shared" si="15"/>
        <v>#DIV/0!</v>
      </c>
      <c r="D34" s="9" t="e">
        <f t="shared" si="16"/>
        <v>#DIV/0!</v>
      </c>
      <c r="E34" s="9" t="e">
        <f t="shared" si="10"/>
        <v>#DIV/0!</v>
      </c>
      <c r="F34" s="25"/>
      <c r="G34" s="10" t="e">
        <f t="shared" si="11"/>
        <v>#DIV/0!</v>
      </c>
      <c r="H34" s="25"/>
      <c r="I34" s="9" t="e">
        <f t="shared" si="17"/>
        <v>#DIV/0!</v>
      </c>
      <c r="J34" s="9" t="e">
        <f t="shared" si="12"/>
        <v>#DIV/0!</v>
      </c>
      <c r="K34" s="9" t="e">
        <f t="shared" si="13"/>
        <v>#DIV/0!</v>
      </c>
      <c r="L34" s="25"/>
      <c r="M34" s="9" t="e">
        <f t="shared" si="18"/>
        <v>#DIV/0!</v>
      </c>
      <c r="N34" s="10">
        <f t="shared" si="14"/>
        <v>1</v>
      </c>
      <c r="O34" s="9" t="e">
        <f t="shared" si="19"/>
        <v>#DIV/0!</v>
      </c>
      <c r="P34" s="2"/>
    </row>
    <row r="35" spans="1:16" s="1" customFormat="1" ht="17.100000000000001" customHeight="1" x14ac:dyDescent="0.2">
      <c r="A35" s="2"/>
      <c r="B35" s="8" t="s">
        <v>7</v>
      </c>
      <c r="C35" s="9" t="e">
        <f t="shared" si="15"/>
        <v>#DIV/0!</v>
      </c>
      <c r="D35" s="9" t="e">
        <f t="shared" si="16"/>
        <v>#DIV/0!</v>
      </c>
      <c r="E35" s="9" t="e">
        <f t="shared" si="10"/>
        <v>#DIV/0!</v>
      </c>
      <c r="F35" s="25"/>
      <c r="G35" s="12" t="e">
        <f t="shared" si="11"/>
        <v>#DIV/0!</v>
      </c>
      <c r="H35" s="25"/>
      <c r="I35" s="9" t="e">
        <f t="shared" si="17"/>
        <v>#DIV/0!</v>
      </c>
      <c r="J35" s="9" t="e">
        <f t="shared" si="12"/>
        <v>#DIV/0!</v>
      </c>
      <c r="K35" s="9" t="e">
        <f t="shared" si="13"/>
        <v>#DIV/0!</v>
      </c>
      <c r="L35" s="25"/>
      <c r="M35" s="13" t="e">
        <f t="shared" si="18"/>
        <v>#DIV/0!</v>
      </c>
      <c r="N35" s="10">
        <f t="shared" si="14"/>
        <v>1</v>
      </c>
      <c r="O35" s="9" t="e">
        <f t="shared" si="19"/>
        <v>#DIV/0!</v>
      </c>
      <c r="P35" s="2"/>
    </row>
    <row r="36" spans="1:16" s="1" customFormat="1" ht="17.100000000000001" customHeight="1" x14ac:dyDescent="0.2">
      <c r="A36" s="2"/>
      <c r="B36" s="8" t="s">
        <v>5</v>
      </c>
      <c r="C36" s="9"/>
      <c r="D36" s="9"/>
      <c r="E36" s="9"/>
      <c r="F36" s="10"/>
      <c r="G36" s="10"/>
      <c r="H36" s="10"/>
      <c r="I36" s="9" t="e">
        <f>SUM(I30:I35)</f>
        <v>#DIV/0!</v>
      </c>
      <c r="J36" s="9" t="e">
        <f>SUM(J30:J35)</f>
        <v>#DIV/0!</v>
      </c>
      <c r="K36" s="9" t="e">
        <f>SUM(K30:K35)</f>
        <v>#DIV/0!</v>
      </c>
      <c r="L36" s="10"/>
      <c r="M36" s="9" t="e">
        <f>SUM(M30:M35)</f>
        <v>#DIV/0!</v>
      </c>
      <c r="N36" s="10"/>
      <c r="O36" s="9" t="e">
        <f>SUM(O30:O35)</f>
        <v>#DIV/0!</v>
      </c>
      <c r="P36" s="2"/>
    </row>
    <row r="38" spans="1:16" ht="19.350000000000001" customHeight="1" x14ac:dyDescent="0.2"/>
    <row r="39" spans="1:16" s="1" customFormat="1" ht="19.350000000000001" customHeight="1" x14ac:dyDescent="0.3">
      <c r="A39" s="2"/>
      <c r="B39" s="14" t="s">
        <v>9</v>
      </c>
      <c r="C39" s="2"/>
      <c r="D39" s="2"/>
      <c r="E39" s="2"/>
      <c r="F39" s="2"/>
      <c r="G39" s="2"/>
      <c r="H39" s="2"/>
      <c r="I39" s="2"/>
      <c r="J39" s="2"/>
      <c r="K39" s="2"/>
      <c r="L39" s="2"/>
      <c r="M39" s="2"/>
      <c r="N39" s="2"/>
      <c r="O39" s="2"/>
      <c r="P39" s="2"/>
    </row>
    <row r="40" spans="1:16" s="1" customFormat="1" ht="15" customHeight="1" x14ac:dyDescent="0.2">
      <c r="A40" s="2"/>
      <c r="B40" s="2"/>
      <c r="C40" s="2"/>
      <c r="D40" s="2"/>
      <c r="E40" s="2"/>
      <c r="F40" s="2"/>
      <c r="G40" s="2"/>
      <c r="H40" s="2"/>
      <c r="I40" s="2"/>
      <c r="J40" s="2"/>
      <c r="K40" s="2"/>
      <c r="L40" s="2"/>
      <c r="M40" s="2"/>
      <c r="N40" s="2"/>
      <c r="O40" s="2"/>
      <c r="P40" s="2"/>
    </row>
    <row r="41" spans="1:16" s="1" customFormat="1" ht="15" customHeight="1" x14ac:dyDescent="0.25">
      <c r="A41" s="2"/>
      <c r="B41" s="15"/>
      <c r="C41" s="2"/>
      <c r="D41" s="2"/>
      <c r="E41" s="2"/>
      <c r="F41" s="2"/>
      <c r="G41" s="2"/>
      <c r="H41" s="2"/>
      <c r="I41" s="2"/>
      <c r="J41" s="2"/>
      <c r="K41" s="2"/>
      <c r="L41" s="2"/>
      <c r="M41" s="2"/>
      <c r="N41" s="2"/>
      <c r="O41" s="2"/>
      <c r="P41" s="2"/>
    </row>
    <row r="42" spans="1:16" s="1" customFormat="1" ht="10.7" customHeight="1" x14ac:dyDescent="0.2">
      <c r="A42" s="2"/>
      <c r="B42" s="2"/>
      <c r="C42" s="2"/>
      <c r="D42" s="2"/>
      <c r="E42" s="2"/>
      <c r="F42" s="2"/>
      <c r="G42" s="2"/>
      <c r="H42" s="2"/>
      <c r="I42" s="2"/>
      <c r="J42" s="2"/>
      <c r="K42" s="2"/>
      <c r="L42" s="2"/>
      <c r="M42" s="2"/>
      <c r="N42" s="2"/>
      <c r="O42" s="2"/>
      <c r="P42" s="2"/>
    </row>
    <row r="43" spans="1:16" s="1" customFormat="1" ht="10.7" customHeight="1" x14ac:dyDescent="0.2">
      <c r="A43" s="2"/>
      <c r="B43" s="17" t="s">
        <v>36</v>
      </c>
      <c r="C43" s="17" t="s">
        <v>37</v>
      </c>
      <c r="D43" s="17"/>
      <c r="E43" s="17"/>
      <c r="F43" s="2"/>
      <c r="G43" s="2"/>
      <c r="H43" s="2"/>
      <c r="I43" s="2"/>
      <c r="J43" s="2"/>
      <c r="K43" s="2"/>
      <c r="L43" s="2"/>
      <c r="M43" s="2"/>
      <c r="N43" s="2"/>
      <c r="O43" s="2"/>
      <c r="P43" s="2"/>
    </row>
    <row r="44" spans="1:16" s="1" customFormat="1" ht="10.7" customHeight="1" x14ac:dyDescent="0.2">
      <c r="A44" s="2"/>
      <c r="B44" s="2"/>
      <c r="C44" s="2"/>
      <c r="D44" s="2"/>
      <c r="E44" s="2"/>
      <c r="F44" s="2"/>
      <c r="G44" s="2"/>
      <c r="H44" s="2"/>
      <c r="I44" s="2"/>
      <c r="J44" s="2"/>
      <c r="K44" s="2"/>
      <c r="L44" s="2"/>
      <c r="M44" s="2"/>
      <c r="N44" s="2"/>
      <c r="O44" s="2"/>
      <c r="P44" s="2"/>
    </row>
    <row r="45" spans="1:16" s="1" customFormat="1" ht="10.7" customHeight="1" x14ac:dyDescent="0.2">
      <c r="A45" s="2"/>
      <c r="B45" s="2" t="s">
        <v>42</v>
      </c>
      <c r="C45" s="2"/>
      <c r="D45" s="2"/>
      <c r="E45" s="2"/>
      <c r="F45" s="2"/>
      <c r="G45" s="2"/>
      <c r="H45" s="2"/>
      <c r="I45" s="2"/>
      <c r="J45" s="2"/>
      <c r="K45" s="2"/>
      <c r="L45" s="2"/>
      <c r="M45" s="2"/>
      <c r="N45" s="2"/>
      <c r="O45" s="2"/>
      <c r="P45" s="2"/>
    </row>
    <row r="46" spans="1:16" s="1" customFormat="1" ht="16.5" customHeight="1" x14ac:dyDescent="0.2">
      <c r="A46" s="2"/>
      <c r="B46" s="2"/>
      <c r="C46" s="2"/>
      <c r="D46" s="2"/>
      <c r="E46" s="2"/>
      <c r="F46" s="2"/>
      <c r="G46" s="2"/>
      <c r="H46" s="2"/>
      <c r="I46" s="2"/>
      <c r="J46" s="2"/>
      <c r="K46" s="2"/>
      <c r="L46" s="2"/>
      <c r="M46" s="2"/>
      <c r="N46" s="2"/>
      <c r="O46" s="2"/>
      <c r="P46" s="2"/>
    </row>
    <row r="47" spans="1:16" s="1" customFormat="1" ht="36" customHeight="1" x14ac:dyDescent="0.2">
      <c r="A47" s="2"/>
      <c r="B47" s="5"/>
      <c r="C47" s="16" t="s">
        <v>20</v>
      </c>
      <c r="D47" s="16" t="s">
        <v>21</v>
      </c>
      <c r="E47" s="5" t="s">
        <v>19</v>
      </c>
      <c r="F47" s="16" t="s">
        <v>33</v>
      </c>
      <c r="G47" s="16" t="s">
        <v>23</v>
      </c>
      <c r="H47" s="20" t="s">
        <v>38</v>
      </c>
      <c r="I47" s="5" t="s">
        <v>0</v>
      </c>
      <c r="J47" s="5" t="e">
        <f>"Male turnover at "&amp;$G$10*100&amp;"%  of replacements"</f>
        <v>#DIV/0!</v>
      </c>
      <c r="K47" s="5" t="s">
        <v>8</v>
      </c>
      <c r="L47" s="16" t="s">
        <v>34</v>
      </c>
      <c r="M47" s="5" t="s">
        <v>10</v>
      </c>
      <c r="N47" s="16" t="s">
        <v>35</v>
      </c>
      <c r="O47" s="5" t="s">
        <v>11</v>
      </c>
      <c r="P47" s="2"/>
    </row>
    <row r="48" spans="1:16" s="1" customFormat="1" ht="15.75" customHeight="1" x14ac:dyDescent="0.2">
      <c r="A48" s="2"/>
      <c r="B48" s="8" t="s">
        <v>1</v>
      </c>
      <c r="C48" s="9">
        <f>$C$9</f>
        <v>0</v>
      </c>
      <c r="D48" s="9">
        <f>$D$9</f>
        <v>0</v>
      </c>
      <c r="E48" s="9">
        <f>D48+C48</f>
        <v>0</v>
      </c>
      <c r="F48" s="24"/>
      <c r="G48" s="10" t="e">
        <f>C48/E48</f>
        <v>#DIV/0!</v>
      </c>
      <c r="H48" s="24" t="e">
        <f>$C$10/$C$9</f>
        <v>#DIV/0!</v>
      </c>
      <c r="I48" s="9" t="e">
        <f>C48*($C$10/$C$9)</f>
        <v>#DIV/0!</v>
      </c>
      <c r="J48" s="9" t="e">
        <f>D48*($D$10/$D$9)</f>
        <v>#DIV/0!</v>
      </c>
      <c r="K48" s="9" t="e">
        <f>SUM(I48:J48)</f>
        <v>#DIV/0!</v>
      </c>
      <c r="L48" s="10" t="e">
        <f>F13</f>
        <v>#DIV/0!</v>
      </c>
      <c r="M48" s="9" t="e">
        <f>K48*($C$13/$E$13)</f>
        <v>#DIV/0!</v>
      </c>
      <c r="N48" s="10" t="e">
        <f>1-L48</f>
        <v>#DIV/0!</v>
      </c>
      <c r="O48" s="9" t="e">
        <f>K48*($D$13/$E$13)</f>
        <v>#DIV/0!</v>
      </c>
      <c r="P48" s="2"/>
    </row>
    <row r="49" spans="1:16" s="1" customFormat="1" ht="15.75" customHeight="1" x14ac:dyDescent="0.2">
      <c r="A49" s="2"/>
      <c r="B49" s="8" t="s">
        <v>2</v>
      </c>
      <c r="C49" s="9" t="e">
        <f>(C48-I48+M48)*(1+F49)</f>
        <v>#DIV/0!</v>
      </c>
      <c r="D49" s="9" t="e">
        <f>(D48-J48+O48)*(1+F49)</f>
        <v>#DIV/0!</v>
      </c>
      <c r="E49" s="9" t="e">
        <f t="shared" ref="E49:E53" si="20">D49+C49</f>
        <v>#DIV/0!</v>
      </c>
      <c r="F49" s="25"/>
      <c r="G49" s="10" t="e">
        <f t="shared" ref="G49:G53" si="21">C49/E49</f>
        <v>#DIV/0!</v>
      </c>
      <c r="H49" s="25"/>
      <c r="I49" s="9" t="e">
        <f>C49*(H49)</f>
        <v>#DIV/0!</v>
      </c>
      <c r="J49" s="9" t="e">
        <f t="shared" ref="J49:J53" si="22">D49*($D$10/$D$9)</f>
        <v>#DIV/0!</v>
      </c>
      <c r="K49" s="9" t="e">
        <f t="shared" ref="K49:K53" si="23">SUM(I49:J49)</f>
        <v>#DIV/0!</v>
      </c>
      <c r="L49" s="10" t="e">
        <f>($L$53-$L$48)/5+$L$48</f>
        <v>#DIV/0!</v>
      </c>
      <c r="M49" s="9" t="e">
        <f>K49*(L49)</f>
        <v>#DIV/0!</v>
      </c>
      <c r="N49" s="10" t="e">
        <f t="shared" ref="N49:N53" si="24">1-L49</f>
        <v>#DIV/0!</v>
      </c>
      <c r="O49" s="9" t="e">
        <f>K49*(N49)</f>
        <v>#DIV/0!</v>
      </c>
      <c r="P49" s="2"/>
    </row>
    <row r="50" spans="1:16" s="1" customFormat="1" ht="15.75" customHeight="1" x14ac:dyDescent="0.2">
      <c r="A50" s="2"/>
      <c r="B50" s="8" t="s">
        <v>3</v>
      </c>
      <c r="C50" s="9" t="e">
        <f t="shared" ref="C50:C53" si="25">(C49-I49+M49)*(1+F50)</f>
        <v>#DIV/0!</v>
      </c>
      <c r="D50" s="9" t="e">
        <f t="shared" ref="D50:D53" si="26">(D49-J49+O49)*(1+F50)</f>
        <v>#DIV/0!</v>
      </c>
      <c r="E50" s="9" t="e">
        <f t="shared" si="20"/>
        <v>#DIV/0!</v>
      </c>
      <c r="F50" s="25"/>
      <c r="G50" s="10" t="e">
        <f t="shared" si="21"/>
        <v>#DIV/0!</v>
      </c>
      <c r="H50" s="25"/>
      <c r="I50" s="9" t="e">
        <f t="shared" ref="I50:I53" si="27">C50*(H50)</f>
        <v>#DIV/0!</v>
      </c>
      <c r="J50" s="9" t="e">
        <f t="shared" si="22"/>
        <v>#DIV/0!</v>
      </c>
      <c r="K50" s="9" t="e">
        <f t="shared" si="23"/>
        <v>#DIV/0!</v>
      </c>
      <c r="L50" s="10" t="e">
        <f>($L$53-$L$48)*2/5+$L$48</f>
        <v>#DIV/0!</v>
      </c>
      <c r="M50" s="9" t="e">
        <f t="shared" ref="M50:M53" si="28">K50*(L50)</f>
        <v>#DIV/0!</v>
      </c>
      <c r="N50" s="10" t="e">
        <f t="shared" si="24"/>
        <v>#DIV/0!</v>
      </c>
      <c r="O50" s="9" t="e">
        <f t="shared" ref="O50:O53" si="29">K50*(N50)</f>
        <v>#DIV/0!</v>
      </c>
      <c r="P50" s="2"/>
    </row>
    <row r="51" spans="1:16" s="1" customFormat="1" ht="15.75" customHeight="1" x14ac:dyDescent="0.2">
      <c r="A51" s="2"/>
      <c r="B51" s="8" t="s">
        <v>4</v>
      </c>
      <c r="C51" s="9" t="e">
        <f t="shared" si="25"/>
        <v>#DIV/0!</v>
      </c>
      <c r="D51" s="9" t="e">
        <f t="shared" si="26"/>
        <v>#DIV/0!</v>
      </c>
      <c r="E51" s="9" t="e">
        <f t="shared" si="20"/>
        <v>#DIV/0!</v>
      </c>
      <c r="F51" s="25"/>
      <c r="G51" s="10" t="e">
        <f t="shared" si="21"/>
        <v>#DIV/0!</v>
      </c>
      <c r="H51" s="25"/>
      <c r="I51" s="9" t="e">
        <f t="shared" si="27"/>
        <v>#DIV/0!</v>
      </c>
      <c r="J51" s="9" t="e">
        <f t="shared" si="22"/>
        <v>#DIV/0!</v>
      </c>
      <c r="K51" s="9" t="e">
        <f t="shared" si="23"/>
        <v>#DIV/0!</v>
      </c>
      <c r="L51" s="10" t="e">
        <f>($L$53-$L$48)*3/5+$L$48</f>
        <v>#DIV/0!</v>
      </c>
      <c r="M51" s="9" t="e">
        <f t="shared" si="28"/>
        <v>#DIV/0!</v>
      </c>
      <c r="N51" s="10" t="e">
        <f t="shared" si="24"/>
        <v>#DIV/0!</v>
      </c>
      <c r="O51" s="9" t="e">
        <f t="shared" si="29"/>
        <v>#DIV/0!</v>
      </c>
      <c r="P51" s="2"/>
    </row>
    <row r="52" spans="1:16" s="1" customFormat="1" ht="15.75" customHeight="1" x14ac:dyDescent="0.2">
      <c r="A52" s="2"/>
      <c r="B52" s="8" t="s">
        <v>6</v>
      </c>
      <c r="C52" s="9" t="e">
        <f t="shared" si="25"/>
        <v>#DIV/0!</v>
      </c>
      <c r="D52" s="9" t="e">
        <f t="shared" si="26"/>
        <v>#DIV/0!</v>
      </c>
      <c r="E52" s="9" t="e">
        <f t="shared" si="20"/>
        <v>#DIV/0!</v>
      </c>
      <c r="F52" s="25"/>
      <c r="G52" s="10" t="e">
        <f t="shared" si="21"/>
        <v>#DIV/0!</v>
      </c>
      <c r="H52" s="25"/>
      <c r="I52" s="9" t="e">
        <f t="shared" si="27"/>
        <v>#DIV/0!</v>
      </c>
      <c r="J52" s="9" t="e">
        <f t="shared" si="22"/>
        <v>#DIV/0!</v>
      </c>
      <c r="K52" s="9" t="e">
        <f t="shared" si="23"/>
        <v>#DIV/0!</v>
      </c>
      <c r="L52" s="10" t="e">
        <f>($L$53-$L$48)*4/5+$L$48</f>
        <v>#DIV/0!</v>
      </c>
      <c r="M52" s="9" t="e">
        <f t="shared" si="28"/>
        <v>#DIV/0!</v>
      </c>
      <c r="N52" s="10" t="e">
        <f t="shared" si="24"/>
        <v>#DIV/0!</v>
      </c>
      <c r="O52" s="9" t="e">
        <f t="shared" si="29"/>
        <v>#DIV/0!</v>
      </c>
      <c r="P52" s="2"/>
    </row>
    <row r="53" spans="1:16" s="1" customFormat="1" ht="15.75" customHeight="1" x14ac:dyDescent="0.2">
      <c r="A53" s="2"/>
      <c r="B53" s="8" t="s">
        <v>7</v>
      </c>
      <c r="C53" s="9" t="e">
        <f t="shared" si="25"/>
        <v>#DIV/0!</v>
      </c>
      <c r="D53" s="9" t="e">
        <f t="shared" si="26"/>
        <v>#DIV/0!</v>
      </c>
      <c r="E53" s="9" t="e">
        <f t="shared" si="20"/>
        <v>#DIV/0!</v>
      </c>
      <c r="F53" s="25"/>
      <c r="G53" s="26" t="e">
        <f t="shared" si="21"/>
        <v>#DIV/0!</v>
      </c>
      <c r="H53" s="25"/>
      <c r="I53" s="9" t="e">
        <f t="shared" si="27"/>
        <v>#DIV/0!</v>
      </c>
      <c r="J53" s="9" t="e">
        <f t="shared" si="22"/>
        <v>#DIV/0!</v>
      </c>
      <c r="K53" s="9" t="e">
        <f t="shared" si="23"/>
        <v>#DIV/0!</v>
      </c>
      <c r="L53" s="26"/>
      <c r="M53" s="9" t="e">
        <f t="shared" si="28"/>
        <v>#DIV/0!</v>
      </c>
      <c r="N53" s="10">
        <f t="shared" si="24"/>
        <v>1</v>
      </c>
      <c r="O53" s="9" t="e">
        <f t="shared" si="29"/>
        <v>#DIV/0!</v>
      </c>
      <c r="P53" s="2"/>
    </row>
    <row r="54" spans="1:16" s="1" customFormat="1" ht="15.75" customHeight="1" x14ac:dyDescent="0.2">
      <c r="A54" s="2"/>
      <c r="B54" s="8" t="s">
        <v>5</v>
      </c>
      <c r="C54" s="9"/>
      <c r="D54" s="9"/>
      <c r="E54" s="9"/>
      <c r="F54" s="10"/>
      <c r="G54" s="10"/>
      <c r="H54" s="10"/>
      <c r="I54" s="9"/>
      <c r="J54" s="9"/>
      <c r="K54" s="9"/>
      <c r="L54" s="10"/>
      <c r="M54" s="9" t="e">
        <f>SUM(M48:M53)</f>
        <v>#DIV/0!</v>
      </c>
      <c r="N54" s="10"/>
      <c r="O54" s="9" t="e">
        <f>SUM(O48:O53)</f>
        <v>#DIV/0!</v>
      </c>
      <c r="P54" s="2"/>
    </row>
    <row r="55" spans="1:16" ht="15.75" customHeight="1" x14ac:dyDescent="0.2"/>
    <row r="56" spans="1:16" ht="12.75" x14ac:dyDescent="0.2">
      <c r="B56" s="19" t="s">
        <v>15</v>
      </c>
      <c r="C56" s="17" t="s">
        <v>39</v>
      </c>
    </row>
    <row r="57" spans="1:16" ht="10.7" customHeight="1" x14ac:dyDescent="0.2"/>
    <row r="58" spans="1:16" s="1" customFormat="1" ht="10.7" customHeight="1" x14ac:dyDescent="0.2">
      <c r="A58" s="2"/>
      <c r="B58" s="21" t="s">
        <v>40</v>
      </c>
      <c r="C58" s="2"/>
      <c r="D58" s="2"/>
      <c r="E58" s="2"/>
      <c r="F58" s="2"/>
      <c r="G58" s="2"/>
      <c r="H58" s="2"/>
      <c r="I58" s="2"/>
      <c r="J58" s="2"/>
      <c r="K58" s="2"/>
      <c r="L58" s="2"/>
      <c r="M58" s="2"/>
      <c r="N58" s="2"/>
      <c r="O58" s="2"/>
      <c r="P58" s="2"/>
    </row>
    <row r="59" spans="1:16" s="1" customFormat="1" ht="10.7" customHeight="1" x14ac:dyDescent="0.2">
      <c r="A59" s="2"/>
      <c r="B59" s="2"/>
      <c r="C59" s="2"/>
      <c r="D59" s="2"/>
      <c r="E59" s="2"/>
      <c r="F59" s="2"/>
      <c r="G59" s="2"/>
      <c r="H59" s="2"/>
      <c r="I59" s="2"/>
      <c r="J59" s="2"/>
      <c r="K59" s="2"/>
      <c r="L59" s="2"/>
      <c r="M59" s="2"/>
      <c r="N59" s="2"/>
      <c r="O59" s="2"/>
      <c r="P59" s="2"/>
    </row>
    <row r="60" spans="1:16" s="1" customFormat="1" ht="10.7" customHeight="1" x14ac:dyDescent="0.2">
      <c r="A60" s="2"/>
      <c r="B60" s="4"/>
      <c r="C60" s="2"/>
      <c r="D60" s="2"/>
      <c r="E60" s="2"/>
      <c r="F60" s="2"/>
      <c r="G60" s="2"/>
      <c r="H60" s="2"/>
      <c r="I60" s="2"/>
      <c r="J60" s="2"/>
      <c r="K60" s="2"/>
      <c r="L60" s="2"/>
      <c r="M60" s="2"/>
      <c r="N60" s="2"/>
      <c r="O60" s="2"/>
      <c r="P60" s="2"/>
    </row>
    <row r="61" spans="1:16" s="1" customFormat="1" ht="10.7" customHeight="1" x14ac:dyDescent="0.2">
      <c r="A61" s="2"/>
      <c r="B61" s="7"/>
      <c r="C61" s="2"/>
      <c r="D61" s="2"/>
      <c r="E61" s="2"/>
      <c r="F61" s="2"/>
      <c r="G61" s="2"/>
      <c r="H61" s="2"/>
      <c r="I61" s="2"/>
      <c r="J61" s="2"/>
      <c r="K61" s="2"/>
      <c r="L61" s="2"/>
      <c r="M61" s="2"/>
      <c r="N61" s="2"/>
      <c r="O61" s="2"/>
      <c r="P61" s="2"/>
    </row>
    <row r="62" spans="1:16" s="1" customFormat="1" ht="10.7" customHeight="1" x14ac:dyDescent="0.2">
      <c r="A62" s="2"/>
      <c r="B62" s="2" t="s">
        <v>44</v>
      </c>
      <c r="C62" s="2"/>
      <c r="D62" s="2"/>
      <c r="E62" s="2"/>
      <c r="F62" s="2"/>
      <c r="G62" s="2"/>
      <c r="H62" s="2"/>
      <c r="I62" s="2"/>
      <c r="J62" s="2"/>
      <c r="K62" s="2"/>
      <c r="L62" s="2"/>
      <c r="M62" s="2"/>
      <c r="N62" s="2"/>
      <c r="O62" s="2"/>
      <c r="P62" s="2"/>
    </row>
    <row r="63" spans="1:16" s="1" customFormat="1" x14ac:dyDescent="0.2">
      <c r="A63" s="2"/>
      <c r="B63" s="2"/>
      <c r="C63" s="2"/>
      <c r="D63" s="2"/>
      <c r="E63" s="2"/>
      <c r="F63" s="2"/>
      <c r="G63" s="2"/>
      <c r="H63" s="2"/>
      <c r="I63" s="2"/>
      <c r="J63" s="2"/>
      <c r="K63" s="2"/>
      <c r="L63" s="2"/>
      <c r="M63" s="2"/>
      <c r="N63" s="2"/>
      <c r="O63" s="2"/>
      <c r="P63" s="2"/>
    </row>
    <row r="64" spans="1:16" s="1" customFormat="1" x14ac:dyDescent="0.2">
      <c r="A64" s="2"/>
      <c r="B64" s="2"/>
      <c r="C64" s="2"/>
      <c r="D64" s="2"/>
      <c r="E64" s="2"/>
      <c r="F64" s="2"/>
      <c r="G64" s="2"/>
      <c r="H64" s="2"/>
      <c r="I64" s="2"/>
      <c r="J64" s="2"/>
      <c r="K64" s="2"/>
      <c r="L64" s="2"/>
      <c r="M64" s="2"/>
      <c r="N64" s="2"/>
      <c r="O64" s="2"/>
      <c r="P64" s="2"/>
    </row>
    <row r="65" spans="1:16" s="1" customFormat="1" ht="37.5" customHeight="1" x14ac:dyDescent="0.2">
      <c r="A65" s="2"/>
      <c r="B65" s="5"/>
      <c r="C65" s="16" t="s">
        <v>20</v>
      </c>
      <c r="D65" s="16" t="s">
        <v>21</v>
      </c>
      <c r="E65" s="5" t="s">
        <v>19</v>
      </c>
      <c r="F65" s="16" t="s">
        <v>33</v>
      </c>
      <c r="G65" s="16" t="s">
        <v>23</v>
      </c>
      <c r="H65" s="20" t="s">
        <v>38</v>
      </c>
      <c r="I65" s="5" t="s">
        <v>0</v>
      </c>
      <c r="J65" s="5" t="e">
        <f>"Male turnover at "&amp;$G$10*100&amp;"%  of replacements"</f>
        <v>#DIV/0!</v>
      </c>
      <c r="K65" s="5" t="s">
        <v>8</v>
      </c>
      <c r="L65" s="16" t="s">
        <v>34</v>
      </c>
      <c r="M65" s="5" t="s">
        <v>10</v>
      </c>
      <c r="N65" s="16" t="s">
        <v>35</v>
      </c>
      <c r="O65" s="5" t="s">
        <v>11</v>
      </c>
      <c r="P65" s="2"/>
    </row>
    <row r="66" spans="1:16" s="1" customFormat="1" ht="17.100000000000001" customHeight="1" x14ac:dyDescent="0.2">
      <c r="A66" s="2"/>
      <c r="B66" s="8" t="s">
        <v>1</v>
      </c>
      <c r="C66" s="9">
        <f>$C$9</f>
        <v>0</v>
      </c>
      <c r="D66" s="9">
        <f>$D$9</f>
        <v>0</v>
      </c>
      <c r="E66" s="9">
        <f>D66+C66</f>
        <v>0</v>
      </c>
      <c r="F66" s="24"/>
      <c r="G66" s="10" t="e">
        <f>C66/E66</f>
        <v>#DIV/0!</v>
      </c>
      <c r="H66" s="24" t="e">
        <f>$C$10/$C$9</f>
        <v>#DIV/0!</v>
      </c>
      <c r="I66" s="9" t="e">
        <f>C66*($C$10/$C$9)</f>
        <v>#DIV/0!</v>
      </c>
      <c r="J66" s="9" t="e">
        <f>D66*($D$10/$D$9)</f>
        <v>#DIV/0!</v>
      </c>
      <c r="K66" s="9" t="e">
        <f>SUM(I66:J66)</f>
        <v>#DIV/0!</v>
      </c>
      <c r="L66" s="10" t="e">
        <f>$C$13/$E$13</f>
        <v>#DIV/0!</v>
      </c>
      <c r="M66" s="9" t="e">
        <f>K66*($C$13/$E$13)</f>
        <v>#DIV/0!</v>
      </c>
      <c r="N66" s="10" t="e">
        <f>1-L66</f>
        <v>#DIV/0!</v>
      </c>
      <c r="O66" s="9" t="e">
        <f>K66*($D$13/$E$13)</f>
        <v>#DIV/0!</v>
      </c>
      <c r="P66" s="2"/>
    </row>
    <row r="67" spans="1:16" s="1" customFormat="1" ht="17.100000000000001" customHeight="1" x14ac:dyDescent="0.2">
      <c r="A67" s="2"/>
      <c r="B67" s="8" t="s">
        <v>2</v>
      </c>
      <c r="C67" s="9" t="e">
        <f>(C66-I66+M66)*(1+F67)</f>
        <v>#DIV/0!</v>
      </c>
      <c r="D67" s="9" t="e">
        <f>(D66-J66+O66)*(1+F67)</f>
        <v>#DIV/0!</v>
      </c>
      <c r="E67" s="9" t="e">
        <f t="shared" ref="E67:E71" si="30">D67+C67</f>
        <v>#DIV/0!</v>
      </c>
      <c r="F67" s="25"/>
      <c r="G67" s="10" t="e">
        <f t="shared" ref="G67:G70" si="31">C67/E67</f>
        <v>#DIV/0!</v>
      </c>
      <c r="H67" s="25"/>
      <c r="I67" s="9" t="e">
        <f>C67*(H67)</f>
        <v>#DIV/0!</v>
      </c>
      <c r="J67" s="9" t="e">
        <f t="shared" ref="J67:J71" si="32">D67*($D$10/$D$9)</f>
        <v>#DIV/0!</v>
      </c>
      <c r="K67" s="9" t="e">
        <f t="shared" ref="K67:K71" si="33">SUM(I67:J67)</f>
        <v>#DIV/0!</v>
      </c>
      <c r="L67" s="10" t="e">
        <f>($L$71-$L$66)/5+$L$66</f>
        <v>#DIV/0!</v>
      </c>
      <c r="M67" s="9" t="e">
        <f>K67*(L67)</f>
        <v>#DIV/0!</v>
      </c>
      <c r="N67" s="10" t="e">
        <f t="shared" ref="N67:N71" si="34">1-L67</f>
        <v>#DIV/0!</v>
      </c>
      <c r="O67" s="9" t="e">
        <f>K67*(N67)</f>
        <v>#DIV/0!</v>
      </c>
      <c r="P67" s="2"/>
    </row>
    <row r="68" spans="1:16" s="1" customFormat="1" ht="17.100000000000001" customHeight="1" x14ac:dyDescent="0.2">
      <c r="A68" s="2"/>
      <c r="B68" s="8" t="s">
        <v>3</v>
      </c>
      <c r="C68" s="9" t="e">
        <f t="shared" ref="C68:C71" si="35">(C67-I67+M67)*(1+F68)</f>
        <v>#DIV/0!</v>
      </c>
      <c r="D68" s="9" t="e">
        <f t="shared" ref="D68:D71" si="36">(D67-J67+O67)*(1+F68)</f>
        <v>#DIV/0!</v>
      </c>
      <c r="E68" s="9" t="e">
        <f t="shared" si="30"/>
        <v>#DIV/0!</v>
      </c>
      <c r="F68" s="25"/>
      <c r="G68" s="10" t="e">
        <f t="shared" si="31"/>
        <v>#DIV/0!</v>
      </c>
      <c r="H68" s="25"/>
      <c r="I68" s="9" t="e">
        <f t="shared" ref="I68:I71" si="37">C68*(H68)</f>
        <v>#DIV/0!</v>
      </c>
      <c r="J68" s="9" t="e">
        <f t="shared" si="32"/>
        <v>#DIV/0!</v>
      </c>
      <c r="K68" s="9" t="e">
        <f t="shared" si="33"/>
        <v>#DIV/0!</v>
      </c>
      <c r="L68" s="10" t="e">
        <f>($L$71-$L$66)*2/5+$L$66</f>
        <v>#DIV/0!</v>
      </c>
      <c r="M68" s="9" t="e">
        <f t="shared" ref="M68:M71" si="38">K68*(L68)</f>
        <v>#DIV/0!</v>
      </c>
      <c r="N68" s="10" t="e">
        <f t="shared" si="34"/>
        <v>#DIV/0!</v>
      </c>
      <c r="O68" s="9" t="e">
        <f t="shared" ref="O68:O71" si="39">K68*(N68)</f>
        <v>#DIV/0!</v>
      </c>
      <c r="P68" s="2"/>
    </row>
    <row r="69" spans="1:16" s="1" customFormat="1" ht="17.100000000000001" customHeight="1" x14ac:dyDescent="0.2">
      <c r="A69" s="2"/>
      <c r="B69" s="8" t="s">
        <v>4</v>
      </c>
      <c r="C69" s="9" t="e">
        <f t="shared" si="35"/>
        <v>#DIV/0!</v>
      </c>
      <c r="D69" s="9" t="e">
        <f t="shared" si="36"/>
        <v>#DIV/0!</v>
      </c>
      <c r="E69" s="9" t="e">
        <f t="shared" si="30"/>
        <v>#DIV/0!</v>
      </c>
      <c r="F69" s="25"/>
      <c r="G69" s="10" t="e">
        <f t="shared" si="31"/>
        <v>#DIV/0!</v>
      </c>
      <c r="H69" s="25"/>
      <c r="I69" s="9" t="e">
        <f t="shared" si="37"/>
        <v>#DIV/0!</v>
      </c>
      <c r="J69" s="9" t="e">
        <f t="shared" si="32"/>
        <v>#DIV/0!</v>
      </c>
      <c r="K69" s="9" t="e">
        <f t="shared" si="33"/>
        <v>#DIV/0!</v>
      </c>
      <c r="L69" s="10" t="e">
        <f>($L$71-$L$66)*3/5+$L$66</f>
        <v>#DIV/0!</v>
      </c>
      <c r="M69" s="9" t="e">
        <f t="shared" si="38"/>
        <v>#DIV/0!</v>
      </c>
      <c r="N69" s="10" t="e">
        <f t="shared" si="34"/>
        <v>#DIV/0!</v>
      </c>
      <c r="O69" s="9" t="e">
        <f t="shared" si="39"/>
        <v>#DIV/0!</v>
      </c>
      <c r="P69" s="2"/>
    </row>
    <row r="70" spans="1:16" s="1" customFormat="1" ht="17.100000000000001" customHeight="1" x14ac:dyDescent="0.2">
      <c r="A70" s="2"/>
      <c r="B70" s="8" t="s">
        <v>6</v>
      </c>
      <c r="C70" s="9" t="e">
        <f t="shared" si="35"/>
        <v>#DIV/0!</v>
      </c>
      <c r="D70" s="9" t="e">
        <f t="shared" si="36"/>
        <v>#DIV/0!</v>
      </c>
      <c r="E70" s="9" t="e">
        <f t="shared" si="30"/>
        <v>#DIV/0!</v>
      </c>
      <c r="F70" s="25"/>
      <c r="G70" s="10" t="e">
        <f t="shared" si="31"/>
        <v>#DIV/0!</v>
      </c>
      <c r="H70" s="25"/>
      <c r="I70" s="9" t="e">
        <f t="shared" si="37"/>
        <v>#DIV/0!</v>
      </c>
      <c r="J70" s="9" t="e">
        <f t="shared" si="32"/>
        <v>#DIV/0!</v>
      </c>
      <c r="K70" s="9" t="e">
        <f t="shared" si="33"/>
        <v>#DIV/0!</v>
      </c>
      <c r="L70" s="10" t="e">
        <f>($L$71-$L$66)*4/5+$L$66</f>
        <v>#DIV/0!</v>
      </c>
      <c r="M70" s="9" t="e">
        <f t="shared" si="38"/>
        <v>#DIV/0!</v>
      </c>
      <c r="N70" s="10" t="e">
        <f t="shared" si="34"/>
        <v>#DIV/0!</v>
      </c>
      <c r="O70" s="9" t="e">
        <f t="shared" si="39"/>
        <v>#DIV/0!</v>
      </c>
      <c r="P70" s="2"/>
    </row>
    <row r="71" spans="1:16" s="1" customFormat="1" ht="17.100000000000001" customHeight="1" x14ac:dyDescent="0.2">
      <c r="A71" s="2"/>
      <c r="B71" s="8" t="s">
        <v>7</v>
      </c>
      <c r="C71" s="9" t="e">
        <f t="shared" si="35"/>
        <v>#DIV/0!</v>
      </c>
      <c r="D71" s="9" t="e">
        <f t="shared" si="36"/>
        <v>#DIV/0!</v>
      </c>
      <c r="E71" s="9" t="e">
        <f t="shared" si="30"/>
        <v>#DIV/0!</v>
      </c>
      <c r="F71" s="25"/>
      <c r="G71" s="12" t="e">
        <f>C71/E71</f>
        <v>#DIV/0!</v>
      </c>
      <c r="H71" s="25"/>
      <c r="I71" s="9" t="e">
        <f t="shared" si="37"/>
        <v>#DIV/0!</v>
      </c>
      <c r="J71" s="9" t="e">
        <f t="shared" si="32"/>
        <v>#DIV/0!</v>
      </c>
      <c r="K71" s="9" t="e">
        <f t="shared" si="33"/>
        <v>#DIV/0!</v>
      </c>
      <c r="L71" s="26"/>
      <c r="M71" s="9" t="e">
        <f t="shared" si="38"/>
        <v>#DIV/0!</v>
      </c>
      <c r="N71" s="10">
        <f t="shared" si="34"/>
        <v>1</v>
      </c>
      <c r="O71" s="9" t="e">
        <f t="shared" si="39"/>
        <v>#DIV/0!</v>
      </c>
      <c r="P71" s="2"/>
    </row>
    <row r="72" spans="1:16" s="1" customFormat="1" ht="17.100000000000001" customHeight="1" x14ac:dyDescent="0.2">
      <c r="A72" s="2"/>
      <c r="B72" s="8" t="s">
        <v>5</v>
      </c>
      <c r="C72" s="9"/>
      <c r="D72" s="9"/>
      <c r="E72" s="9"/>
      <c r="F72" s="10"/>
      <c r="G72" s="10"/>
      <c r="H72" s="10"/>
      <c r="I72" s="9"/>
      <c r="J72" s="9"/>
      <c r="K72" s="9"/>
      <c r="L72" s="10"/>
      <c r="M72" s="9" t="e">
        <f>SUM(M66:M71)</f>
        <v>#DIV/0!</v>
      </c>
      <c r="N72" s="10"/>
      <c r="O72" s="9" t="e">
        <f>SUM(O66:O71)</f>
        <v>#DIV/0!</v>
      </c>
      <c r="P72" s="2"/>
    </row>
    <row r="74" spans="1:16" hidden="1" x14ac:dyDescent="0.2"/>
    <row r="75" spans="1:16" hidden="1" x14ac:dyDescent="0.2"/>
    <row r="76" spans="1:16" hidden="1" x14ac:dyDescent="0.2"/>
    <row r="77" spans="1:16" hidden="1" x14ac:dyDescent="0.2"/>
    <row r="78" spans="1:16" hidden="1" x14ac:dyDescent="0.2"/>
    <row r="79" spans="1:16" hidden="1" x14ac:dyDescent="0.2"/>
    <row r="80" spans="1:16"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sheetData>
  <sheetProtection sheet="1" objects="1" scenarios="1"/>
  <mergeCells count="3">
    <mergeCell ref="G4:H4"/>
    <mergeCell ref="B2:J2"/>
    <mergeCell ref="B1:J1"/>
  </mergeCells>
  <phoneticPr fontId="20" type="noConversion"/>
  <dataValidations count="3">
    <dataValidation type="list" allowBlank="1" showInputMessage="1" showErrorMessage="1" sqref="G4:H4">
      <formula1>$R$3:$R$4</formula1>
    </dataValidation>
    <dataValidation type="decimal" allowBlank="1" showInputMessage="1" showErrorMessage="1" sqref="C9:D12 C14:D14">
      <formula1>0</formula1>
      <formula2>10000000</formula2>
    </dataValidation>
    <dataValidation type="decimal" allowBlank="1" showInputMessage="1" showErrorMessage="1" sqref="F31:F35 H31:H35 H67:H71 F49:F53 H49:H53 L53 F67:F71 L31:L35">
      <formula1>-1000</formula1>
      <formula2>1000</formula2>
    </dataValidation>
  </dataValidations>
  <pageMargins left="0.39370078740157483" right="0.39370078740157483" top="1.5748031496062993" bottom="0.39370078740157483" header="0.39370078740157483" footer="0.39370078740157483"/>
  <pageSetup paperSize="9" scale="95" orientation="landscape" r:id="rId1"/>
  <headerFooter>
    <oddHeader>&amp;L&amp;G</oddHeader>
  </headerFooter>
  <rowBreaks count="2" manualBreakCount="2">
    <brk id="27" max="14" man="1"/>
    <brk id="55" max="14" man="1"/>
  </rowBreaks>
  <drawing r:id="rId2"/>
  <legacyDrawingHF r:id="rId3"/>
  <extLst>
    <ext xmlns:mx="http://schemas.microsoft.com/office/mac/excel/2008/main" uri="http://schemas.microsoft.com/office/mac/excel/2008/main">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WGEA target setting calculator</vt:lpstr>
      <vt:lpstr>'WGEA target setting calculator'!Print_Area</vt:lpstr>
    </vt:vector>
  </TitlesOfParts>
  <Company>Strategic Research &amp; Growth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Graeme</dc:creator>
  <cp:lastModifiedBy>Damian</cp:lastModifiedBy>
  <cp:lastPrinted>2013-06-20T01:16:10Z</cp:lastPrinted>
  <dcterms:created xsi:type="dcterms:W3CDTF">2012-11-11T04:22:51Z</dcterms:created>
  <dcterms:modified xsi:type="dcterms:W3CDTF">2013-06-25T00:03:21Z</dcterms:modified>
</cp:coreProperties>
</file>